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gma\Board\Committees\Operations\2023\Project Prioritization 2023\Evaluation\"/>
    </mc:Choice>
  </mc:AlternateContent>
  <xr:revisionPtr revIDLastSave="0" documentId="13_ncr:1_{C4ACF676-71F7-4E0F-858D-27169A78F219}" xr6:coauthVersionLast="47" xr6:coauthVersionMax="47" xr10:uidLastSave="{00000000-0000-0000-0000-000000000000}"/>
  <bookViews>
    <workbookView xWindow="28680" yWindow="915" windowWidth="29040" windowHeight="15840" xr2:uid="{BA1A9BEA-BD58-4F0E-8DE9-30A6E0024E18}"/>
  </bookViews>
  <sheets>
    <sheet name="Project Scoring Sheet" sheetId="2" r:id="rId1"/>
    <sheet name="Previously Submitted" sheetId="3" r:id="rId2"/>
    <sheet name="Project Ranking Criteria" sheetId="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15" i="3" l="1"/>
  <c r="T15" i="3"/>
  <c r="R15" i="3"/>
  <c r="P15" i="3"/>
  <c r="N15" i="3"/>
  <c r="L15" i="3"/>
  <c r="J15" i="3"/>
  <c r="H15" i="3"/>
  <c r="F15" i="3"/>
  <c r="D15" i="3"/>
  <c r="AB14" i="3"/>
  <c r="T14" i="3"/>
  <c r="R14" i="3"/>
  <c r="P14" i="3"/>
  <c r="N14" i="3"/>
  <c r="L14" i="3"/>
  <c r="J14" i="3"/>
  <c r="H14" i="3"/>
  <c r="F14" i="3"/>
  <c r="D14" i="3"/>
  <c r="AB13" i="3"/>
  <c r="T13" i="3"/>
  <c r="R13" i="3"/>
  <c r="P13" i="3"/>
  <c r="N13" i="3"/>
  <c r="L13" i="3"/>
  <c r="J13" i="3"/>
  <c r="H13" i="3"/>
  <c r="F13" i="3"/>
  <c r="D13" i="3"/>
  <c r="AB12" i="3"/>
  <c r="T12" i="3"/>
  <c r="R12" i="3"/>
  <c r="P12" i="3"/>
  <c r="N12" i="3"/>
  <c r="L12" i="3"/>
  <c r="J12" i="3"/>
  <c r="H12" i="3"/>
  <c r="F12" i="3"/>
  <c r="D12" i="3"/>
  <c r="Z4" i="2"/>
  <c r="X4" i="2"/>
  <c r="V4" i="2"/>
  <c r="AB16" i="2"/>
  <c r="Z16" i="2"/>
  <c r="X16" i="2"/>
  <c r="V16" i="2"/>
  <c r="T16" i="2"/>
  <c r="R16" i="2"/>
  <c r="P16" i="2"/>
  <c r="N16" i="2"/>
  <c r="L16" i="2"/>
  <c r="J16" i="2"/>
  <c r="H16" i="2"/>
  <c r="F16" i="2"/>
  <c r="D16" i="2"/>
  <c r="AB11" i="3"/>
  <c r="T11" i="3"/>
  <c r="R11" i="3"/>
  <c r="P11" i="3"/>
  <c r="N11" i="3"/>
  <c r="L11" i="3"/>
  <c r="J11" i="3"/>
  <c r="H11" i="3"/>
  <c r="F11" i="3"/>
  <c r="D11" i="3"/>
  <c r="AB10" i="3"/>
  <c r="T10" i="3"/>
  <c r="R10" i="3"/>
  <c r="P10" i="3"/>
  <c r="N10" i="3"/>
  <c r="L10" i="3"/>
  <c r="J10" i="3"/>
  <c r="H10" i="3"/>
  <c r="F10" i="3"/>
  <c r="D10" i="3"/>
  <c r="AB9" i="3"/>
  <c r="T9" i="3"/>
  <c r="R9" i="3"/>
  <c r="P9" i="3"/>
  <c r="N9" i="3"/>
  <c r="L9" i="3"/>
  <c r="J9" i="3"/>
  <c r="H9" i="3"/>
  <c r="F9" i="3"/>
  <c r="D9" i="3"/>
  <c r="AB8" i="3"/>
  <c r="T8" i="3"/>
  <c r="R8" i="3"/>
  <c r="P8" i="3"/>
  <c r="N8" i="3"/>
  <c r="L8" i="3"/>
  <c r="J8" i="3"/>
  <c r="H8" i="3"/>
  <c r="F8" i="3"/>
  <c r="D8" i="3"/>
  <c r="AB7" i="3"/>
  <c r="T7" i="3"/>
  <c r="R7" i="3"/>
  <c r="P7" i="3"/>
  <c r="N7" i="3"/>
  <c r="L7" i="3"/>
  <c r="J7" i="3"/>
  <c r="H7" i="3"/>
  <c r="F7" i="3"/>
  <c r="D7" i="3"/>
  <c r="AB6" i="3"/>
  <c r="T6" i="3"/>
  <c r="R6" i="3"/>
  <c r="P6" i="3"/>
  <c r="N6" i="3"/>
  <c r="L6" i="3"/>
  <c r="J6" i="3"/>
  <c r="H6" i="3"/>
  <c r="F6" i="3"/>
  <c r="D6" i="3"/>
  <c r="AB5" i="3"/>
  <c r="T5" i="3"/>
  <c r="R5" i="3"/>
  <c r="P5" i="3"/>
  <c r="N5" i="3"/>
  <c r="L5" i="3"/>
  <c r="J5" i="3"/>
  <c r="H5" i="3"/>
  <c r="F5" i="3"/>
  <c r="D5" i="3"/>
  <c r="Z4" i="3"/>
  <c r="X4" i="3"/>
  <c r="L7" i="2"/>
  <c r="H7" i="2"/>
  <c r="X5" i="2"/>
  <c r="AC8" i="3" l="1"/>
  <c r="AC10" i="3"/>
  <c r="AC14" i="3"/>
  <c r="AC11" i="3"/>
  <c r="AC15" i="3"/>
  <c r="AC16" i="2"/>
  <c r="AC9" i="3"/>
  <c r="Z9" i="2" l="1"/>
  <c r="X9" i="2"/>
  <c r="Z8" i="2"/>
  <c r="X8" i="2"/>
  <c r="Z7" i="2"/>
  <c r="X7" i="2"/>
  <c r="Z6" i="2"/>
  <c r="X6" i="2"/>
  <c r="J4" i="2"/>
  <c r="H4" i="2"/>
  <c r="AB13" i="2" l="1"/>
  <c r="T13" i="2"/>
  <c r="R13" i="2"/>
  <c r="P13" i="2"/>
  <c r="N13" i="2"/>
  <c r="L13" i="2"/>
  <c r="J13" i="2"/>
  <c r="H13" i="2"/>
  <c r="F13" i="2"/>
  <c r="D13" i="2"/>
  <c r="AB12" i="2"/>
  <c r="T12" i="2"/>
  <c r="R12" i="2"/>
  <c r="P12" i="2"/>
  <c r="N12" i="2"/>
  <c r="L12" i="2"/>
  <c r="J12" i="2"/>
  <c r="H12" i="2"/>
  <c r="F12" i="2"/>
  <c r="D12" i="2"/>
  <c r="AC13" i="2" l="1"/>
  <c r="AC12" i="2"/>
  <c r="AB5" i="2" l="1"/>
  <c r="AB6" i="2"/>
  <c r="AB7" i="2"/>
  <c r="AB8" i="2"/>
  <c r="AB9" i="2"/>
  <c r="AB10" i="2"/>
  <c r="AB11" i="2"/>
  <c r="AB14" i="2"/>
  <c r="AB15" i="2"/>
  <c r="AB17" i="2"/>
  <c r="AB18" i="2"/>
  <c r="AB19" i="2"/>
  <c r="AB4" i="2"/>
  <c r="Z5" i="2"/>
  <c r="Z14" i="2"/>
  <c r="Z15" i="2"/>
  <c r="X14" i="2"/>
  <c r="X15" i="2"/>
  <c r="V5" i="2"/>
  <c r="V6" i="2"/>
  <c r="V7" i="2"/>
  <c r="V8" i="2"/>
  <c r="V9" i="2"/>
  <c r="V14" i="2"/>
  <c r="V15" i="2"/>
  <c r="T5" i="2"/>
  <c r="T6" i="2"/>
  <c r="T7" i="2"/>
  <c r="T8" i="2"/>
  <c r="T9" i="2"/>
  <c r="T10" i="2"/>
  <c r="T11" i="2"/>
  <c r="T14" i="2"/>
  <c r="T15" i="2"/>
  <c r="T17" i="2"/>
  <c r="T18" i="2"/>
  <c r="T19" i="2"/>
  <c r="T4" i="2"/>
  <c r="R5" i="2"/>
  <c r="R6" i="2"/>
  <c r="R7" i="2"/>
  <c r="R8" i="2"/>
  <c r="R9" i="2"/>
  <c r="R10" i="2"/>
  <c r="R11" i="2"/>
  <c r="R14" i="2"/>
  <c r="R15" i="2"/>
  <c r="R17" i="2"/>
  <c r="R18" i="2"/>
  <c r="R19" i="2"/>
  <c r="R4" i="2"/>
  <c r="P5" i="2"/>
  <c r="P6" i="2"/>
  <c r="P7" i="2"/>
  <c r="P8" i="2"/>
  <c r="P9" i="2"/>
  <c r="P10" i="2"/>
  <c r="P11" i="2"/>
  <c r="P14" i="2"/>
  <c r="P15" i="2"/>
  <c r="P17" i="2"/>
  <c r="P18" i="2"/>
  <c r="P19" i="2"/>
  <c r="P4" i="2"/>
  <c r="N5" i="2"/>
  <c r="N6" i="2"/>
  <c r="N7" i="2"/>
  <c r="N8" i="2"/>
  <c r="N9" i="2"/>
  <c r="N10" i="2"/>
  <c r="N11" i="2"/>
  <c r="N14" i="2"/>
  <c r="N15" i="2"/>
  <c r="N17" i="2"/>
  <c r="N18" i="2"/>
  <c r="N19" i="2"/>
  <c r="N4" i="2"/>
  <c r="L4" i="2"/>
  <c r="L6" i="2"/>
  <c r="L8" i="2"/>
  <c r="L9" i="2"/>
  <c r="L10" i="2"/>
  <c r="L11" i="2"/>
  <c r="L14" i="2"/>
  <c r="L15" i="2"/>
  <c r="L17" i="2"/>
  <c r="L18" i="2"/>
  <c r="L19" i="2"/>
  <c r="L5" i="2"/>
  <c r="J19" i="2"/>
  <c r="J6" i="2"/>
  <c r="J7" i="2"/>
  <c r="J8" i="2"/>
  <c r="J9" i="2"/>
  <c r="J10" i="2"/>
  <c r="J11" i="2"/>
  <c r="J14" i="2"/>
  <c r="J15" i="2"/>
  <c r="J17" i="2"/>
  <c r="J18" i="2"/>
  <c r="J5" i="2"/>
  <c r="H6" i="2"/>
  <c r="H8" i="2"/>
  <c r="H9" i="2"/>
  <c r="H10" i="2"/>
  <c r="H11" i="2"/>
  <c r="H14" i="2"/>
  <c r="H15" i="2"/>
  <c r="H17" i="2"/>
  <c r="H18" i="2"/>
  <c r="H19" i="2"/>
  <c r="H5" i="2"/>
  <c r="F5" i="2"/>
  <c r="F6" i="2"/>
  <c r="F7" i="2"/>
  <c r="F8" i="2"/>
  <c r="F9" i="2"/>
  <c r="F10" i="2"/>
  <c r="F11" i="2"/>
  <c r="F14" i="2"/>
  <c r="F15" i="2"/>
  <c r="F17" i="2"/>
  <c r="F18" i="2"/>
  <c r="F19" i="2"/>
  <c r="F4" i="2"/>
  <c r="D5" i="2"/>
  <c r="D6" i="2"/>
  <c r="D7" i="2"/>
  <c r="D8" i="2"/>
  <c r="D9" i="2"/>
  <c r="D10" i="2"/>
  <c r="D11" i="2"/>
  <c r="D14" i="2"/>
  <c r="D15" i="2"/>
  <c r="D17" i="2"/>
  <c r="D18" i="2"/>
  <c r="D19" i="2"/>
  <c r="D4" i="2"/>
  <c r="AC11" i="2" l="1"/>
  <c r="AC15" i="2"/>
  <c r="AC7" i="2"/>
  <c r="AC6" i="2"/>
  <c r="AC5" i="2"/>
  <c r="AC14" i="2"/>
  <c r="AC19" i="2"/>
  <c r="AC10" i="2"/>
  <c r="AC18" i="2"/>
  <c r="AC9" i="2"/>
  <c r="AC17" i="2"/>
  <c r="AC8" i="2"/>
  <c r="AC4" i="2"/>
</calcChain>
</file>

<file path=xl/sharedStrings.xml><?xml version="1.0" encoding="utf-8"?>
<sst xmlns="http://schemas.openxmlformats.org/spreadsheetml/2006/main" count="583" uniqueCount="132">
  <si>
    <t>Basin</t>
  </si>
  <si>
    <t>Project Names</t>
  </si>
  <si>
    <t>OXNARD BASIN</t>
  </si>
  <si>
    <t>Oxnard AWPF Improvements Phase II</t>
  </si>
  <si>
    <t>FCGMA Destruction of Wells to Reduce Interaction between the Upper and Lower Aquifer Systems</t>
  </si>
  <si>
    <t>Total Sustainable Yield/ 
Supplemental Water/ 
Reduced Demand</t>
  </si>
  <si>
    <t>Sustainable Yield/
Supplemental Water/
Reduced Demand Documentation</t>
  </si>
  <si>
    <t>Project Implementation Timeframe</t>
  </si>
  <si>
    <t>Development Phase</t>
  </si>
  <si>
    <t>Status of Approvals, Permits, and Environmental Review</t>
  </si>
  <si>
    <t>Project Complexity</t>
  </si>
  <si>
    <t>Land Acquisition</t>
  </si>
  <si>
    <t>Project Lifespan</t>
  </si>
  <si>
    <t>Water Cost</t>
  </si>
  <si>
    <t>Funding Match for Construction</t>
  </si>
  <si>
    <t>O&amp;M Funding</t>
  </si>
  <si>
    <t>DAC Benefits</t>
  </si>
  <si>
    <t>Additional Benefits</t>
  </si>
  <si>
    <t>Cost &amp; Funding</t>
  </si>
  <si>
    <t>Timing / Feasibility</t>
  </si>
  <si>
    <t>Water Supply</t>
  </si>
  <si>
    <t>Category</t>
  </si>
  <si>
    <t>&lt;500 AFY</t>
  </si>
  <si>
    <t>&gt; 7500 AFY</t>
  </si>
  <si>
    <t>500 to &lt;2500 AFY</t>
  </si>
  <si>
    <t>2500 to &lt;5000 AFY</t>
  </si>
  <si>
    <t>5000 to &lt;7500 AFY</t>
  </si>
  <si>
    <t>No Documentation</t>
  </si>
  <si>
    <t>Conceptual Estimate - limited documentation</t>
  </si>
  <si>
    <t>Initial FS supporting estimate</t>
  </si>
  <si>
    <t>Prelim Design and / or modeling supporting estimate</t>
  </si>
  <si>
    <t>Detailed design and / or modeling supporting estimate</t>
  </si>
  <si>
    <t>Post 2040</t>
  </si>
  <si>
    <t>Possible by 2040, but uncertain</t>
  </si>
  <si>
    <t>Operational by 2040</t>
  </si>
  <si>
    <t>Operational by 2033</t>
  </si>
  <si>
    <t>Operational by 2028</t>
  </si>
  <si>
    <t>Conceptual - no feasibility or design, project not well defined</t>
  </si>
  <si>
    <t>FS in progress, project well defined</t>
  </si>
  <si>
    <t>60% or greater engineering design</t>
  </si>
  <si>
    <t>30% engineering design</t>
  </si>
  <si>
    <t>Permit requirements not identified or unknown</t>
  </si>
  <si>
    <t>Expected to take &gt;5 years</t>
  </si>
  <si>
    <t>Underway and approvals expected &lt; 3 years</t>
  </si>
  <si>
    <t>Underway and approvals expected &lt;1 year</t>
  </si>
  <si>
    <t>Permitting and CEQA/ environmental review complete</t>
  </si>
  <si>
    <t>Very complex relies on unproven technology</t>
  </si>
  <si>
    <t>Moderately Complex</t>
  </si>
  <si>
    <t>Low complexity, uses readily available proven technology</t>
  </si>
  <si>
    <t>-</t>
  </si>
  <si>
    <t>Required, not started and/or potential eminent domain</t>
  </si>
  <si>
    <t>Process started but less than 25% complete</t>
  </si>
  <si>
    <t>&gt;25 %  &lt; 50% complete</t>
  </si>
  <si>
    <t>&gt;50% complete</t>
  </si>
  <si>
    <t>Not required or all acquisitions an/or easements complete</t>
  </si>
  <si>
    <t>Project is dependent on other unbuilt and unfunded projects</t>
  </si>
  <si>
    <t>Project is dependent on funded projects under construction</t>
  </si>
  <si>
    <t>Not dependent on other unbuilt projects</t>
  </si>
  <si>
    <t>&lt;5 years</t>
  </si>
  <si>
    <t>10 Years</t>
  </si>
  <si>
    <t>&gt;20 years</t>
  </si>
  <si>
    <t>$1000 to $2000 /AF</t>
  </si>
  <si>
    <t>&lt;$500 / AF</t>
  </si>
  <si>
    <t>$500 to $1000 / AF</t>
  </si>
  <si>
    <t>$2000 to $3000 / AF</t>
  </si>
  <si>
    <t>&gt;$3000 / AF</t>
  </si>
  <si>
    <t>No Match</t>
  </si>
  <si>
    <t>&lt;10% match</t>
  </si>
  <si>
    <t>10 to 25% match</t>
  </si>
  <si>
    <t>25 to 50% match</t>
  </si>
  <si>
    <t>&gt;50% match</t>
  </si>
  <si>
    <t>No funding identified</t>
  </si>
  <si>
    <t>100% of funding committed</t>
  </si>
  <si>
    <t>No</t>
  </si>
  <si>
    <t>Yes</t>
  </si>
  <si>
    <t>UWCD Supplemental Water Purchase</t>
  </si>
  <si>
    <t>UWCD Freeman Diversion Expansion Project</t>
  </si>
  <si>
    <t>NA</t>
  </si>
  <si>
    <t>FCGMA Transducer Installation</t>
  </si>
  <si>
    <t>FCGMA Seawater Injection Barrier Feasibility Study</t>
  </si>
  <si>
    <t>LAS POSAS VALLEY BASIN</t>
  </si>
  <si>
    <t>PLEASANT VALLEY BASIN</t>
  </si>
  <si>
    <t>FCGMA Monitoring Well Installation</t>
  </si>
  <si>
    <t>FCGMA NELPMA Water Supply FS</t>
  </si>
  <si>
    <t>Placco LLC Roosevelt Dams</t>
  </si>
  <si>
    <t>Points</t>
  </si>
  <si>
    <t>TOTAL POINTS</t>
  </si>
  <si>
    <t>Notes</t>
  </si>
  <si>
    <t>TBD</t>
  </si>
  <si>
    <t>FCGMA Installation of multi-depth monitoring wells at two locations in the Oxnard Subbasin</t>
  </si>
  <si>
    <t>Received $737,800 in SGM grant funding</t>
  </si>
  <si>
    <t>Received $382,500 in SGM grant funding</t>
  </si>
  <si>
    <t>FCGMA Installation of 3 shallow monitoring wells in the Oxnard Subbasin</t>
  </si>
  <si>
    <t>Camarillo Stormwater Diversion to WRP Feasibility Study</t>
  </si>
  <si>
    <t>Camarillo Desalter Expansion Feasibility Study</t>
  </si>
  <si>
    <t>Camarillo Hills Drain Diversion to WRP Feasibility Study</t>
  </si>
  <si>
    <t>Camarillo Infiltration Basin Feasibility Study</t>
  </si>
  <si>
    <t>No match</t>
  </si>
  <si>
    <t>Up to 25%</t>
  </si>
  <si>
    <t>Between 25 and 50% of funding committed</t>
  </si>
  <si>
    <t>Between 50 and 75%</t>
  </si>
  <si>
    <t>Water expected differs from UWCD estimate. They estimate 6,000 AFY with residual benefit. Dudek estimates 3,000 AFY delivered. O&amp;M is anticipated to be $4M, for 3MAF of H2O. That calculates to $1,333/AF.</t>
  </si>
  <si>
    <t>Assume 25 year capital cost lifetime. $1,440,000 capital cost over 25 years. Plus $1,000,000 O&amp;M. $2.44M per year for 10,000 AF. Total cost $244/AF.</t>
  </si>
  <si>
    <t>Received $2,510,300 in SGM grant funding; $7M in capital cost. $250,000 O&amp;M. $212/AF.</t>
  </si>
  <si>
    <t>Received $2,651,500 in SGM grant funding; 1500 AF provided; $4.2M capital; $750,000 O&amp;M. $612/AF.</t>
  </si>
  <si>
    <t>Oxnard Subbasin</t>
  </si>
  <si>
    <t xml:space="preserve"> Scholle Ranch Detention Basins</t>
  </si>
  <si>
    <t xml:space="preserve">East La Loma Basin </t>
  </si>
  <si>
    <t xml:space="preserve">This project is conceptual for the development of "standard plans and specifications." The intention is to assist individual land owners with understanding how to install different types of detention basins. </t>
  </si>
  <si>
    <t>FCGMA Installation of 3 shallow monitoring wells in the Pleasant Valley Basin</t>
  </si>
  <si>
    <t>FCGMA Installation of multi-depth monitoring wells at 3 locations in the Pleasant Valley Basin</t>
  </si>
  <si>
    <t>Received $1,075,000 in SGM grant funding</t>
  </si>
  <si>
    <t>Pleasant Valley Basin</t>
  </si>
  <si>
    <t>FCGMA Evaluation Criteria  Scores</t>
  </si>
  <si>
    <t>UWCD Nauman-Hueneme Road Recycled Water Pipeline Interconnection</t>
  </si>
  <si>
    <t>On Hold</t>
  </si>
  <si>
    <t>Funded</t>
  </si>
  <si>
    <t>VCWWD-1 Moorpark Desalter</t>
  </si>
  <si>
    <t>VCWWD-1 Arroyo Las Posas Stormflow Diversion</t>
  </si>
  <si>
    <t xml:space="preserve">The project has already been constructed. Request is for O&amp;M. </t>
  </si>
  <si>
    <t>Las Posas Valley Basin</t>
  </si>
  <si>
    <t xml:space="preserve">missing info requested from Oxnard 10/24; Used January 2022 cost estimates, which did not include seawater intrusion barrier per email instructions from City of Oxnard, 10/26/23. $35M in project cost. No O&amp;M cost estimated. SGM grant evaluation list calculates capital cost per AF. year as $5,000. This number was used to determine water cost &gt;$3000/ AF. </t>
  </si>
  <si>
    <t>UWCD Ferro-Rose Artificial Recharge of Groundwater</t>
  </si>
  <si>
    <t>Initial Feasibility study completed</t>
  </si>
  <si>
    <t>UWCD Laguna Road RW Interconnection</t>
  </si>
  <si>
    <t>UWCD  Extraction Barrier &amp; Brackish Water Treatment Project</t>
  </si>
  <si>
    <t>Missing info requested from UWCD 10/24; Monitoring well component of this project received $2,100,000 of SGM grant funding;  UWCD says operational by 2033- Dudek adjusted to 2040 based on permitting timing ; used phase 2 permitting timing for point total.
10,000 AF estimated. $361M in capital. $13M in O&amp;M. $2744/AF (UWCD estimated &gt;$3000/AF)</t>
  </si>
  <si>
    <t>No points for funding because the projects is a feasibility study.</t>
  </si>
  <si>
    <t>Dependency on Other Projects</t>
  </si>
  <si>
    <t>This project is on hold pending completion of the Laguna Road RW Interconnection</t>
  </si>
  <si>
    <t>Received $332,000 in SGM grant funding. No points for funding because the projects is a feasibility study.</t>
  </si>
  <si>
    <t>Camarillo Airport Feasibility Study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</si>
</sst>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.5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2F7F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4" borderId="2" xfId="0" applyFill="1" applyBorder="1" applyAlignment="1">
      <alignment wrapText="1"/>
    </xf>
    <xf numFmtId="0" fontId="0" fillId="6" borderId="2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7" borderId="2" xfId="0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1" fillId="2" borderId="11" xfId="0" applyFont="1" applyFill="1" applyBorder="1" applyAlignment="1">
      <alignment wrapText="1"/>
    </xf>
    <xf numFmtId="0" fontId="1" fillId="2" borderId="17" xfId="0" applyFont="1" applyFill="1" applyBorder="1" applyAlignment="1">
      <alignment wrapText="1"/>
    </xf>
    <xf numFmtId="0" fontId="4" fillId="8" borderId="15" xfId="0" applyFont="1" applyFill="1" applyBorder="1" applyAlignment="1">
      <alignment horizontal="center" vertical="center" wrapText="1"/>
    </xf>
    <xf numFmtId="0" fontId="4" fillId="0" borderId="0" xfId="0" applyFont="1"/>
    <xf numFmtId="0" fontId="4" fillId="8" borderId="2" xfId="0" applyFont="1" applyFill="1" applyBorder="1" applyAlignment="1">
      <alignment horizontal="center" wrapText="1"/>
    </xf>
    <xf numFmtId="0" fontId="5" fillId="8" borderId="2" xfId="0" applyFont="1" applyFill="1" applyBorder="1" applyAlignment="1">
      <alignment horizontal="center" wrapText="1"/>
    </xf>
    <xf numFmtId="0" fontId="4" fillId="5" borderId="7" xfId="0" applyFont="1" applyFill="1" applyBorder="1" applyAlignment="1">
      <alignment wrapText="1"/>
    </xf>
    <xf numFmtId="0" fontId="4" fillId="5" borderId="1" xfId="0" applyFont="1" applyFill="1" applyBorder="1" applyAlignment="1">
      <alignment wrapText="1"/>
    </xf>
    <xf numFmtId="0" fontId="4" fillId="5" borderId="5" xfId="0" applyFont="1" applyFill="1" applyBorder="1" applyAlignment="1">
      <alignment wrapText="1"/>
    </xf>
    <xf numFmtId="0" fontId="4" fillId="5" borderId="6" xfId="0" applyFont="1" applyFill="1" applyBorder="1" applyAlignment="1">
      <alignment wrapText="1"/>
    </xf>
    <xf numFmtId="0" fontId="4" fillId="5" borderId="11" xfId="0" applyFont="1" applyFill="1" applyBorder="1" applyAlignment="1">
      <alignment wrapText="1"/>
    </xf>
    <xf numFmtId="9" fontId="4" fillId="5" borderId="1" xfId="0" applyNumberFormat="1" applyFont="1" applyFill="1" applyBorder="1" applyAlignment="1">
      <alignment wrapText="1"/>
    </xf>
    <xf numFmtId="0" fontId="0" fillId="2" borderId="1" xfId="0" applyFill="1" applyBorder="1" applyAlignment="1">
      <alignment horizontal="center" vertical="center" wrapText="1"/>
    </xf>
    <xf numFmtId="0" fontId="4" fillId="5" borderId="3" xfId="0" applyFont="1" applyFill="1" applyBorder="1" applyAlignment="1">
      <alignment wrapText="1"/>
    </xf>
    <xf numFmtId="0" fontId="4" fillId="5" borderId="4" xfId="0" applyFont="1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5" borderId="7" xfId="0" applyFill="1" applyBorder="1" applyAlignment="1">
      <alignment wrapText="1"/>
    </xf>
    <xf numFmtId="0" fontId="0" fillId="0" borderId="0" xfId="0" applyAlignment="1">
      <alignment wrapText="1"/>
    </xf>
    <xf numFmtId="0" fontId="0" fillId="9" borderId="6" xfId="0" applyFill="1" applyBorder="1" applyAlignment="1">
      <alignment wrapText="1"/>
    </xf>
    <xf numFmtId="0" fontId="0" fillId="5" borderId="5" xfId="0" applyFill="1" applyBorder="1" applyAlignment="1">
      <alignment wrapText="1"/>
    </xf>
    <xf numFmtId="0" fontId="0" fillId="5" borderId="6" xfId="0" applyFill="1" applyBorder="1" applyAlignment="1">
      <alignment wrapText="1"/>
    </xf>
    <xf numFmtId="0" fontId="0" fillId="10" borderId="19" xfId="0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2" borderId="23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4" fillId="12" borderId="4" xfId="0" applyFont="1" applyFill="1" applyBorder="1" applyAlignment="1">
      <alignment horizontal="center" wrapText="1"/>
    </xf>
    <xf numFmtId="0" fontId="4" fillId="12" borderId="1" xfId="0" applyFont="1" applyFill="1" applyBorder="1" applyAlignment="1">
      <alignment horizontal="center" wrapText="1"/>
    </xf>
    <xf numFmtId="0" fontId="4" fillId="12" borderId="6" xfId="0" applyFont="1" applyFill="1" applyBorder="1" applyAlignment="1">
      <alignment horizontal="center" wrapText="1"/>
    </xf>
    <xf numFmtId="0" fontId="4" fillId="12" borderId="21" xfId="0" applyFont="1" applyFill="1" applyBorder="1" applyAlignment="1">
      <alignment horizontal="center" wrapText="1"/>
    </xf>
    <xf numFmtId="0" fontId="0" fillId="12" borderId="1" xfId="0" applyFill="1" applyBorder="1" applyAlignment="1">
      <alignment horizontal="center" wrapText="1"/>
    </xf>
    <xf numFmtId="0" fontId="0" fillId="12" borderId="6" xfId="0" applyFill="1" applyBorder="1" applyAlignment="1">
      <alignment horizontal="center" wrapText="1"/>
    </xf>
    <xf numFmtId="0" fontId="4" fillId="12" borderId="19" xfId="0" applyFont="1" applyFill="1" applyBorder="1" applyAlignment="1">
      <alignment horizontal="center" wrapText="1"/>
    </xf>
    <xf numFmtId="0" fontId="0" fillId="12" borderId="19" xfId="0" applyFill="1" applyBorder="1" applyAlignment="1">
      <alignment horizontal="center" wrapText="1"/>
    </xf>
    <xf numFmtId="0" fontId="0" fillId="12" borderId="20" xfId="0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4" borderId="25" xfId="0" applyFont="1" applyFill="1" applyBorder="1" applyAlignment="1">
      <alignment horizontal="center" wrapText="1"/>
    </xf>
    <xf numFmtId="0" fontId="2" fillId="6" borderId="26" xfId="0" applyFont="1" applyFill="1" applyBorder="1" applyAlignment="1">
      <alignment horizontal="center" wrapText="1"/>
    </xf>
    <xf numFmtId="0" fontId="2" fillId="7" borderId="26" xfId="0" applyFont="1" applyFill="1" applyBorder="1" applyAlignment="1">
      <alignment horizontal="center" wrapText="1"/>
    </xf>
    <xf numFmtId="0" fontId="2" fillId="11" borderId="26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5" borderId="29" xfId="0" applyFill="1" applyBorder="1" applyAlignment="1">
      <alignment wrapText="1"/>
    </xf>
    <xf numFmtId="0" fontId="0" fillId="5" borderId="21" xfId="0" applyFill="1" applyBorder="1" applyAlignment="1">
      <alignment wrapText="1"/>
    </xf>
    <xf numFmtId="0" fontId="4" fillId="5" borderId="21" xfId="0" applyFont="1" applyFill="1" applyBorder="1" applyAlignment="1">
      <alignment wrapText="1"/>
    </xf>
    <xf numFmtId="0" fontId="0" fillId="12" borderId="21" xfId="0" applyFill="1" applyBorder="1" applyAlignment="1">
      <alignment horizontal="center" wrapText="1"/>
    </xf>
    <xf numFmtId="0" fontId="0" fillId="12" borderId="10" xfId="0" applyFill="1" applyBorder="1" applyAlignment="1">
      <alignment horizontal="center" wrapText="1"/>
    </xf>
    <xf numFmtId="0" fontId="2" fillId="7" borderId="31" xfId="0" applyFont="1" applyFill="1" applyBorder="1" applyAlignment="1">
      <alignment horizontal="center" wrapText="1"/>
    </xf>
    <xf numFmtId="0" fontId="0" fillId="5" borderId="32" xfId="0" applyFill="1" applyBorder="1" applyAlignment="1">
      <alignment wrapText="1"/>
    </xf>
    <xf numFmtId="0" fontId="4" fillId="12" borderId="11" xfId="0" applyFont="1" applyFill="1" applyBorder="1" applyAlignment="1">
      <alignment horizontal="center" wrapText="1"/>
    </xf>
    <xf numFmtId="0" fontId="0" fillId="5" borderId="11" xfId="0" applyFill="1" applyBorder="1" applyAlignment="1">
      <alignment wrapText="1"/>
    </xf>
    <xf numFmtId="0" fontId="0" fillId="12" borderId="11" xfId="0" applyFill="1" applyBorder="1" applyAlignment="1">
      <alignment horizontal="center" wrapText="1"/>
    </xf>
    <xf numFmtId="0" fontId="0" fillId="9" borderId="11" xfId="0" applyFill="1" applyBorder="1" applyAlignment="1">
      <alignment wrapText="1"/>
    </xf>
    <xf numFmtId="0" fontId="0" fillId="12" borderId="8" xfId="0" applyFill="1" applyBorder="1" applyAlignment="1">
      <alignment horizontal="center" wrapText="1"/>
    </xf>
    <xf numFmtId="0" fontId="2" fillId="7" borderId="33" xfId="0" applyFont="1" applyFill="1" applyBorder="1" applyAlignment="1">
      <alignment horizontal="center" wrapText="1"/>
    </xf>
    <xf numFmtId="0" fontId="0" fillId="13" borderId="19" xfId="0" applyFill="1" applyBorder="1" applyAlignment="1">
      <alignment wrapText="1"/>
    </xf>
    <xf numFmtId="0" fontId="2" fillId="13" borderId="26" xfId="0" applyFont="1" applyFill="1" applyBorder="1" applyAlignment="1">
      <alignment horizontal="center" wrapText="1"/>
    </xf>
    <xf numFmtId="0" fontId="0" fillId="5" borderId="4" xfId="0" applyFill="1" applyBorder="1" applyAlignment="1">
      <alignment wrapText="1"/>
    </xf>
    <xf numFmtId="0" fontId="0" fillId="10" borderId="2" xfId="0" applyFill="1" applyBorder="1" applyAlignment="1">
      <alignment wrapText="1"/>
    </xf>
    <xf numFmtId="0" fontId="0" fillId="5" borderId="34" xfId="0" applyFill="1" applyBorder="1" applyAlignment="1">
      <alignment wrapText="1"/>
    </xf>
    <xf numFmtId="0" fontId="0" fillId="7" borderId="35" xfId="0" applyFill="1" applyBorder="1" applyAlignment="1">
      <alignment wrapText="1"/>
    </xf>
    <xf numFmtId="0" fontId="0" fillId="10" borderId="10" xfId="0" applyFill="1" applyBorder="1" applyAlignment="1">
      <alignment wrapText="1"/>
    </xf>
    <xf numFmtId="0" fontId="2" fillId="11" borderId="30" xfId="0" applyFont="1" applyFill="1" applyBorder="1" applyAlignment="1">
      <alignment horizontal="center" wrapText="1"/>
    </xf>
    <xf numFmtId="0" fontId="0" fillId="7" borderId="36" xfId="0" applyFill="1" applyBorder="1" applyAlignment="1">
      <alignment wrapText="1"/>
    </xf>
    <xf numFmtId="0" fontId="0" fillId="5" borderId="37" xfId="0" applyFill="1" applyBorder="1" applyAlignment="1">
      <alignment wrapText="1"/>
    </xf>
    <xf numFmtId="0" fontId="4" fillId="12" borderId="38" xfId="0" applyFont="1" applyFill="1" applyBorder="1" applyAlignment="1">
      <alignment horizontal="center" wrapText="1"/>
    </xf>
    <xf numFmtId="0" fontId="0" fillId="5" borderId="38" xfId="0" applyFill="1" applyBorder="1" applyAlignment="1">
      <alignment wrapText="1"/>
    </xf>
    <xf numFmtId="0" fontId="4" fillId="5" borderId="38" xfId="0" applyFont="1" applyFill="1" applyBorder="1" applyAlignment="1">
      <alignment wrapText="1"/>
    </xf>
    <xf numFmtId="0" fontId="0" fillId="12" borderId="38" xfId="0" applyFill="1" applyBorder="1" applyAlignment="1">
      <alignment horizontal="center" wrapText="1"/>
    </xf>
    <xf numFmtId="0" fontId="0" fillId="9" borderId="38" xfId="0" applyFill="1" applyBorder="1" applyAlignment="1">
      <alignment wrapText="1"/>
    </xf>
    <xf numFmtId="0" fontId="0" fillId="12" borderId="39" xfId="0" applyFill="1" applyBorder="1" applyAlignment="1">
      <alignment horizontal="center" wrapText="1"/>
    </xf>
    <xf numFmtId="0" fontId="2" fillId="7" borderId="40" xfId="0" applyFont="1" applyFill="1" applyBorder="1" applyAlignment="1">
      <alignment horizontal="center" wrapText="1"/>
    </xf>
    <xf numFmtId="0" fontId="0" fillId="13" borderId="18" xfId="0" applyFill="1" applyBorder="1" applyAlignment="1">
      <alignment wrapText="1"/>
    </xf>
    <xf numFmtId="0" fontId="0" fillId="5" borderId="3" xfId="0" applyFill="1" applyBorder="1" applyAlignment="1">
      <alignment wrapText="1"/>
    </xf>
    <xf numFmtId="0" fontId="0" fillId="12" borderId="4" xfId="0" applyFill="1" applyBorder="1" applyAlignment="1">
      <alignment horizontal="center" wrapText="1"/>
    </xf>
    <xf numFmtId="0" fontId="0" fillId="9" borderId="4" xfId="0" applyFill="1" applyBorder="1" applyAlignment="1">
      <alignment wrapText="1"/>
    </xf>
    <xf numFmtId="0" fontId="0" fillId="12" borderId="18" xfId="0" applyFill="1" applyBorder="1" applyAlignment="1">
      <alignment horizontal="center" wrapText="1"/>
    </xf>
    <xf numFmtId="0" fontId="2" fillId="13" borderId="25" xfId="0" applyFont="1" applyFill="1" applyBorder="1" applyAlignment="1">
      <alignment horizontal="center" wrapText="1"/>
    </xf>
    <xf numFmtId="0" fontId="0" fillId="0" borderId="41" xfId="0" applyBorder="1"/>
    <xf numFmtId="0" fontId="0" fillId="0" borderId="41" xfId="0" applyBorder="1" applyAlignment="1">
      <alignment wrapText="1"/>
    </xf>
    <xf numFmtId="0" fontId="0" fillId="7" borderId="19" xfId="0" applyFill="1" applyBorder="1" applyAlignment="1">
      <alignment wrapText="1"/>
    </xf>
    <xf numFmtId="0" fontId="0" fillId="7" borderId="20" xfId="0" applyFill="1" applyBorder="1" applyAlignment="1">
      <alignment wrapText="1"/>
    </xf>
    <xf numFmtId="0" fontId="0" fillId="14" borderId="4" xfId="0" applyFill="1" applyBorder="1" applyAlignment="1">
      <alignment wrapText="1"/>
    </xf>
    <xf numFmtId="0" fontId="0" fillId="14" borderId="6" xfId="0" applyFill="1" applyBorder="1" applyAlignment="1">
      <alignment wrapText="1"/>
    </xf>
    <xf numFmtId="0" fontId="2" fillId="14" borderId="18" xfId="0" applyFont="1" applyFill="1" applyBorder="1" applyAlignment="1">
      <alignment horizontal="center" wrapText="1"/>
    </xf>
    <xf numFmtId="0" fontId="2" fillId="14" borderId="20" xfId="0" applyFont="1" applyFill="1" applyBorder="1" applyAlignment="1">
      <alignment horizontal="center" wrapText="1"/>
    </xf>
    <xf numFmtId="0" fontId="2" fillId="3" borderId="37" xfId="0" applyFont="1" applyFill="1" applyBorder="1" applyAlignment="1">
      <alignment vertical="center" wrapText="1"/>
    </xf>
    <xf numFmtId="0" fontId="0" fillId="7" borderId="23" xfId="0" applyFill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center" vertical="center" wrapText="1"/>
    </xf>
    <xf numFmtId="0" fontId="0" fillId="0" borderId="45" xfId="0" applyBorder="1"/>
    <xf numFmtId="0" fontId="0" fillId="0" borderId="4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2" fillId="3" borderId="32" xfId="0" applyFont="1" applyFill="1" applyBorder="1" applyAlignment="1">
      <alignment vertical="center" wrapText="1"/>
    </xf>
    <xf numFmtId="0" fontId="0" fillId="3" borderId="44" xfId="0" applyFill="1" applyBorder="1" applyAlignment="1">
      <alignment vertical="center"/>
    </xf>
    <xf numFmtId="0" fontId="2" fillId="3" borderId="42" xfId="0" applyFont="1" applyFill="1" applyBorder="1" applyAlignment="1">
      <alignment vertical="center" wrapText="1"/>
    </xf>
    <xf numFmtId="0" fontId="2" fillId="3" borderId="44" xfId="0" applyFont="1" applyFill="1" applyBorder="1" applyAlignment="1">
      <alignment vertical="center" wrapText="1"/>
    </xf>
    <xf numFmtId="0" fontId="2" fillId="3" borderId="45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0" fillId="0" borderId="8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2F7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14A7E-B8E9-47FC-B422-C271E6A4C00E}">
  <dimension ref="A1:AE19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5" x14ac:dyDescent="0.25"/>
  <cols>
    <col min="1" max="1" width="11.85546875" customWidth="1"/>
    <col min="2" max="2" width="30.28515625" customWidth="1"/>
    <col min="3" max="3" width="21.42578125" customWidth="1"/>
    <col min="4" max="4" width="7.42578125" style="31" customWidth="1"/>
    <col min="5" max="5" width="31" customWidth="1"/>
    <col min="6" max="6" width="7.140625" style="31" customWidth="1"/>
    <col min="7" max="7" width="15.85546875" customWidth="1"/>
    <col min="8" max="8" width="6.28515625" style="31" bestFit="1" customWidth="1"/>
    <col min="9" max="9" width="19.5703125" customWidth="1"/>
    <col min="10" max="10" width="6.28515625" style="31" bestFit="1" customWidth="1"/>
    <col min="11" max="11" width="21.28515625" customWidth="1"/>
    <col min="12" max="12" width="6.28515625" style="31" customWidth="1"/>
    <col min="13" max="13" width="22.140625" customWidth="1"/>
    <col min="14" max="14" width="6.28515625" style="31" bestFit="1" customWidth="1"/>
    <col min="15" max="15" width="16.42578125" customWidth="1"/>
    <col min="16" max="16" width="6.28515625" style="31" bestFit="1" customWidth="1"/>
    <col min="17" max="17" width="15.42578125" customWidth="1"/>
    <col min="18" max="18" width="6.28515625" style="31" bestFit="1" customWidth="1"/>
    <col min="19" max="19" width="9.42578125" customWidth="1"/>
    <col min="20" max="20" width="6.28515625" style="31" bestFit="1" customWidth="1"/>
    <col min="21" max="21" width="15.28515625" customWidth="1"/>
    <col min="22" max="22" width="6.28515625" style="31" bestFit="1" customWidth="1"/>
    <col min="23" max="23" width="12.28515625" customWidth="1"/>
    <col min="24" max="24" width="6.28515625" style="31" bestFit="1" customWidth="1"/>
    <col min="25" max="25" width="12.28515625" customWidth="1"/>
    <col min="26" max="26" width="6.28515625" style="31" bestFit="1" customWidth="1"/>
    <col min="27" max="27" width="12.85546875" customWidth="1"/>
    <col min="28" max="28" width="6.28515625" style="31" bestFit="1" customWidth="1"/>
    <col min="29" max="29" width="12" style="51" customWidth="1"/>
    <col min="30" max="30" width="1.28515625" customWidth="1"/>
    <col min="31" max="31" width="56" style="24" customWidth="1"/>
  </cols>
  <sheetData>
    <row r="1" spans="1:31" ht="26.45" customHeight="1" x14ac:dyDescent="0.25">
      <c r="A1" s="118" t="s">
        <v>0</v>
      </c>
      <c r="B1" s="104" t="s">
        <v>1</v>
      </c>
      <c r="C1" s="107" t="s">
        <v>113</v>
      </c>
      <c r="D1" s="108"/>
      <c r="E1" s="108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10"/>
      <c r="AC1" s="98" t="s">
        <v>86</v>
      </c>
    </row>
    <row r="2" spans="1:31" s="45" customFormat="1" ht="28.15" customHeight="1" x14ac:dyDescent="0.25">
      <c r="A2" s="119"/>
      <c r="B2" s="105"/>
      <c r="C2" s="111" t="s">
        <v>20</v>
      </c>
      <c r="D2" s="112"/>
      <c r="E2" s="112"/>
      <c r="F2" s="113"/>
      <c r="G2" s="114" t="s">
        <v>19</v>
      </c>
      <c r="H2" s="112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3"/>
      <c r="U2" s="114" t="s">
        <v>18</v>
      </c>
      <c r="V2" s="112"/>
      <c r="W2" s="115"/>
      <c r="X2" s="115"/>
      <c r="Y2" s="115"/>
      <c r="Z2" s="115"/>
      <c r="AA2" s="116" t="s">
        <v>17</v>
      </c>
      <c r="AB2" s="117"/>
      <c r="AC2" s="99"/>
      <c r="AE2" s="46"/>
    </row>
    <row r="3" spans="1:31" ht="60.75" thickBot="1" x14ac:dyDescent="0.3">
      <c r="A3" s="120"/>
      <c r="B3" s="106"/>
      <c r="C3" s="5" t="s">
        <v>5</v>
      </c>
      <c r="D3" s="34" t="s">
        <v>85</v>
      </c>
      <c r="E3" s="6" t="s">
        <v>6</v>
      </c>
      <c r="F3" s="33" t="s">
        <v>85</v>
      </c>
      <c r="G3" s="6" t="s">
        <v>7</v>
      </c>
      <c r="H3" s="33" t="s">
        <v>85</v>
      </c>
      <c r="I3" s="6" t="s">
        <v>8</v>
      </c>
      <c r="J3" s="33" t="s">
        <v>85</v>
      </c>
      <c r="K3" s="6" t="s">
        <v>9</v>
      </c>
      <c r="L3" s="33" t="s">
        <v>85</v>
      </c>
      <c r="M3" s="6" t="s">
        <v>10</v>
      </c>
      <c r="N3" s="33" t="s">
        <v>85</v>
      </c>
      <c r="O3" s="6" t="s">
        <v>11</v>
      </c>
      <c r="P3" s="33" t="s">
        <v>85</v>
      </c>
      <c r="Q3" s="6" t="s">
        <v>128</v>
      </c>
      <c r="R3" s="33" t="s">
        <v>85</v>
      </c>
      <c r="S3" s="6" t="s">
        <v>12</v>
      </c>
      <c r="T3" s="33" t="s">
        <v>85</v>
      </c>
      <c r="U3" s="6" t="s">
        <v>13</v>
      </c>
      <c r="V3" s="33" t="s">
        <v>85</v>
      </c>
      <c r="W3" s="6" t="s">
        <v>14</v>
      </c>
      <c r="X3" s="33" t="s">
        <v>85</v>
      </c>
      <c r="Y3" s="6" t="s">
        <v>15</v>
      </c>
      <c r="Z3" s="32" t="s">
        <v>85</v>
      </c>
      <c r="AA3" s="29" t="s">
        <v>16</v>
      </c>
      <c r="AB3" s="30" t="s">
        <v>85</v>
      </c>
      <c r="AC3" s="100"/>
      <c r="AE3" s="44" t="s">
        <v>87</v>
      </c>
    </row>
    <row r="4" spans="1:31" ht="105" x14ac:dyDescent="0.25">
      <c r="A4" s="101" t="s">
        <v>2</v>
      </c>
      <c r="B4" s="1" t="s">
        <v>3</v>
      </c>
      <c r="C4" s="20" t="s">
        <v>23</v>
      </c>
      <c r="D4" s="35">
        <f>VLOOKUP(C4,'Project Ranking Criteria'!$B$4:'Project Ranking Criteria'!$AA$8,2,FALSE)</f>
        <v>25</v>
      </c>
      <c r="E4" s="21" t="s">
        <v>28</v>
      </c>
      <c r="F4" s="35">
        <f>VLOOKUP(E4,'Project Ranking Criteria'!$D$4:$AA$8,2,FALSE)</f>
        <v>10</v>
      </c>
      <c r="G4" s="14" t="s">
        <v>35</v>
      </c>
      <c r="H4" s="35">
        <f>VLOOKUP(G4,'Project Ranking Criteria'!$F$4:$AA$8,2,FALSE)</f>
        <v>15</v>
      </c>
      <c r="I4" s="67" t="s">
        <v>37</v>
      </c>
      <c r="J4" s="38">
        <f>VLOOKUP(I4,'Project Ranking Criteria'!$H$4:$AA$8,2,FALSE)</f>
        <v>1</v>
      </c>
      <c r="K4" s="21" t="s">
        <v>42</v>
      </c>
      <c r="L4" s="38">
        <f>VLOOKUP(K4,'Project Ranking Criteria'!$J$4:$AA$8,2,FALSE)</f>
        <v>2</v>
      </c>
      <c r="M4" s="21" t="s">
        <v>48</v>
      </c>
      <c r="N4" s="38">
        <f>VLOOKUP(M4,'Project Ranking Criteria'!$L$4:$AA$8,2,FALSE)</f>
        <v>5</v>
      </c>
      <c r="O4" s="21" t="s">
        <v>50</v>
      </c>
      <c r="P4" s="38">
        <f>VLOOKUP(O4,'Project Ranking Criteria'!$N$4:$AA$8,2,FALSE)</f>
        <v>1</v>
      </c>
      <c r="Q4" s="21" t="s">
        <v>55</v>
      </c>
      <c r="R4" s="38">
        <f>VLOOKUP(Q4,'Project Ranking Criteria'!$P$4:$AA$8,2,FALSE)</f>
        <v>1</v>
      </c>
      <c r="S4" s="21" t="s">
        <v>60</v>
      </c>
      <c r="T4" s="38">
        <f>VLOOKUP(S4,'Project Ranking Criteria'!$R$4:$AA$8,2,FALSE)</f>
        <v>5</v>
      </c>
      <c r="U4" s="21" t="s">
        <v>65</v>
      </c>
      <c r="V4" s="39">
        <f>VLOOKUP(U4,'Project Ranking Criteria'!$T$4:$AA$8,2,FALSE)</f>
        <v>1</v>
      </c>
      <c r="W4" s="69" t="s">
        <v>97</v>
      </c>
      <c r="X4" s="39">
        <f>VLOOKUP(W4,'Project Ranking Criteria'!$V$4:$AA$8,2,FALSE)</f>
        <v>1</v>
      </c>
      <c r="Y4" s="69" t="s">
        <v>71</v>
      </c>
      <c r="Z4" s="39">
        <f>VLOOKUP(Y4,'Project Ranking Criteria'!$X$4:$AA$8,2,FALSE)</f>
        <v>1</v>
      </c>
      <c r="AA4" s="60" t="s">
        <v>74</v>
      </c>
      <c r="AB4" s="41">
        <f>VLOOKUP(AA4,'Project Ranking Criteria'!$Z$4:$AA$8,2,FALSE)</f>
        <v>5</v>
      </c>
      <c r="AC4" s="47">
        <f>D4+F4+H4+J4+L4+N4+P4+R4+T4+V4+X4+Z4+AB4</f>
        <v>73</v>
      </c>
      <c r="AE4" s="24" t="s">
        <v>121</v>
      </c>
    </row>
    <row r="5" spans="1:31" ht="60" x14ac:dyDescent="0.25">
      <c r="A5" s="102"/>
      <c r="B5" s="2" t="s">
        <v>122</v>
      </c>
      <c r="C5" s="13" t="s">
        <v>25</v>
      </c>
      <c r="D5" s="36">
        <f>VLOOKUP(C5,'Project Ranking Criteria'!$B$4:'Project Ranking Criteria'!$AA$8,2,FALSE)</f>
        <v>15</v>
      </c>
      <c r="E5" s="14" t="s">
        <v>29</v>
      </c>
      <c r="F5" s="36">
        <f>VLOOKUP(E5,'Project Ranking Criteria'!$D$4:$AA$8,2,FALSE)</f>
        <v>15</v>
      </c>
      <c r="G5" s="14" t="s">
        <v>36</v>
      </c>
      <c r="H5" s="36">
        <f>VLOOKUP(G5,'Project Ranking Criteria'!$F$4:$AA$8,2,FALSE)</f>
        <v>20</v>
      </c>
      <c r="I5" s="14" t="s">
        <v>123</v>
      </c>
      <c r="J5" s="36">
        <f>VLOOKUP(I5,'Project Ranking Criteria'!$H$4:$AA$8,2,FALSE)</f>
        <v>3</v>
      </c>
      <c r="K5" s="14" t="s">
        <v>44</v>
      </c>
      <c r="L5" s="36">
        <f>VLOOKUP(K5,'Project Ranking Criteria'!$J$4:$AA$8,2,FALSE)</f>
        <v>4</v>
      </c>
      <c r="M5" s="3" t="s">
        <v>48</v>
      </c>
      <c r="N5" s="36">
        <f>VLOOKUP(M5,'Project Ranking Criteria'!$L$4:$AA$8,2,FALSE)</f>
        <v>5</v>
      </c>
      <c r="O5" s="3" t="s">
        <v>50</v>
      </c>
      <c r="P5" s="39">
        <f>VLOOKUP(O5,'Project Ranking Criteria'!$N$4:$AA$8,2,FALSE)</f>
        <v>1</v>
      </c>
      <c r="Q5" s="17" t="s">
        <v>57</v>
      </c>
      <c r="R5" s="39">
        <f>VLOOKUP(Q5,'Project Ranking Criteria'!$P$4:$AA$8,2,FALSE)</f>
        <v>5</v>
      </c>
      <c r="S5" s="3" t="s">
        <v>60</v>
      </c>
      <c r="T5" s="39">
        <f>VLOOKUP(S5,'Project Ranking Criteria'!$R$4:$AA$8,2,FALSE)</f>
        <v>5</v>
      </c>
      <c r="U5" s="3" t="s">
        <v>62</v>
      </c>
      <c r="V5" s="39">
        <f>VLOOKUP(U5,'Project Ranking Criteria'!$T$4:$AA$8,2,FALSE)</f>
        <v>20</v>
      </c>
      <c r="W5" s="14" t="s">
        <v>69</v>
      </c>
      <c r="X5" s="39">
        <f>VLOOKUP(W5,'Project Ranking Criteria'!$V$4:$AA$8,2,FALSE)</f>
        <v>12</v>
      </c>
      <c r="Y5" s="14" t="s">
        <v>71</v>
      </c>
      <c r="Z5" s="39">
        <f>VLOOKUP(Y5,'Project Ranking Criteria'!$X$4:$AA$8,2,FALSE)</f>
        <v>1</v>
      </c>
      <c r="AA5" s="3" t="s">
        <v>74</v>
      </c>
      <c r="AB5" s="42">
        <f>VLOOKUP(AA5,'Project Ranking Criteria'!$Z$4:$AA$8,2,FALSE)</f>
        <v>5</v>
      </c>
      <c r="AC5" s="48">
        <f t="shared" ref="AC5:AC19" si="0">D5+F5+H5+J5+L5+N5+P5+R5+T5+V5+X5+Z5+AB5</f>
        <v>111</v>
      </c>
      <c r="AE5" s="24" t="s">
        <v>103</v>
      </c>
    </row>
    <row r="6" spans="1:31" ht="75" x14ac:dyDescent="0.25">
      <c r="A6" s="102"/>
      <c r="B6" s="2" t="s">
        <v>124</v>
      </c>
      <c r="C6" s="13" t="s">
        <v>24</v>
      </c>
      <c r="D6" s="36">
        <f>VLOOKUP(C6,'Project Ranking Criteria'!$B$4:'Project Ranking Criteria'!$AA$8,2,FALSE)</f>
        <v>10</v>
      </c>
      <c r="E6" s="14" t="s">
        <v>30</v>
      </c>
      <c r="F6" s="36">
        <f>VLOOKUP(E6,'Project Ranking Criteria'!$D$4:$AA$8,2,FALSE)</f>
        <v>20</v>
      </c>
      <c r="G6" s="14" t="s">
        <v>36</v>
      </c>
      <c r="H6" s="36">
        <f>VLOOKUP(G6,'Project Ranking Criteria'!$F$4:$AA$8,2,FALSE)</f>
        <v>20</v>
      </c>
      <c r="I6" s="14" t="s">
        <v>40</v>
      </c>
      <c r="J6" s="36">
        <f>VLOOKUP(I6,'Project Ranking Criteria'!$H$4:$AA$8,2,FALSE)</f>
        <v>4</v>
      </c>
      <c r="K6" s="14" t="s">
        <v>44</v>
      </c>
      <c r="L6" s="36">
        <f>VLOOKUP(K6,'Project Ranking Criteria'!$J$4:$AA$8,2,FALSE)</f>
        <v>4</v>
      </c>
      <c r="M6" s="3" t="s">
        <v>48</v>
      </c>
      <c r="N6" s="36">
        <f>VLOOKUP(M6,'Project Ranking Criteria'!$L$4:$AA$8,2,FALSE)</f>
        <v>5</v>
      </c>
      <c r="O6" s="14" t="s">
        <v>51</v>
      </c>
      <c r="P6" s="36">
        <f>VLOOKUP(O6,'Project Ranking Criteria'!$N$4:$AA$8,2,FALSE)</f>
        <v>2</v>
      </c>
      <c r="Q6" s="14" t="s">
        <v>56</v>
      </c>
      <c r="R6" s="39">
        <f>VLOOKUP(Q6,'Project Ranking Criteria'!$P$4:$AA$8,2,FALSE)</f>
        <v>3</v>
      </c>
      <c r="S6" s="3" t="s">
        <v>60</v>
      </c>
      <c r="T6" s="39">
        <f>VLOOKUP(S6,'Project Ranking Criteria'!$R$4:$AA$8,2,FALSE)</f>
        <v>5</v>
      </c>
      <c r="U6" s="14" t="s">
        <v>63</v>
      </c>
      <c r="V6" s="36">
        <f>VLOOKUP(U6,'Project Ranking Criteria'!$T$4:$AA$8,2,FALSE)</f>
        <v>15</v>
      </c>
      <c r="W6" s="14" t="s">
        <v>70</v>
      </c>
      <c r="X6" s="39">
        <f>VLOOKUP(W6,'Project Ranking Criteria'!$V$4:$AA$8,2,FALSE)</f>
        <v>15</v>
      </c>
      <c r="Y6" s="14" t="s">
        <v>71</v>
      </c>
      <c r="Z6" s="39">
        <f>VLOOKUP(Y6,'Project Ranking Criteria'!$X$4:$AA$8,2,FALSE)</f>
        <v>1</v>
      </c>
      <c r="AA6" s="3" t="s">
        <v>74</v>
      </c>
      <c r="AB6" s="42">
        <f>VLOOKUP(AA6,'Project Ranking Criteria'!$Z$4:$AA$8,2,FALSE)</f>
        <v>5</v>
      </c>
      <c r="AC6" s="48">
        <f t="shared" si="0"/>
        <v>109</v>
      </c>
      <c r="AE6" s="24" t="s">
        <v>104</v>
      </c>
    </row>
    <row r="7" spans="1:31" ht="105" x14ac:dyDescent="0.25">
      <c r="A7" s="102"/>
      <c r="B7" s="2" t="s">
        <v>125</v>
      </c>
      <c r="C7" s="23" t="s">
        <v>23</v>
      </c>
      <c r="D7" s="36">
        <f>VLOOKUP(C7,'Project Ranking Criteria'!$B$4:'Project Ranking Criteria'!$AA$8,2,FALSE)</f>
        <v>25</v>
      </c>
      <c r="E7" s="14" t="s">
        <v>30</v>
      </c>
      <c r="F7" s="36">
        <f>VLOOKUP(E7,'Project Ranking Criteria'!$D$4:$AA$8,2,FALSE)</f>
        <v>20</v>
      </c>
      <c r="G7" s="3" t="s">
        <v>34</v>
      </c>
      <c r="H7" s="36">
        <f>VLOOKUP(G7,'Project Ranking Criteria'!$F$4:$AA$8,2,FALSE)</f>
        <v>10</v>
      </c>
      <c r="I7" s="14" t="s">
        <v>123</v>
      </c>
      <c r="J7" s="36">
        <f>VLOOKUP(I7,'Project Ranking Criteria'!$H$4:$AA$8,2,FALSE)</f>
        <v>3</v>
      </c>
      <c r="K7" s="14" t="s">
        <v>42</v>
      </c>
      <c r="L7" s="36">
        <f>VLOOKUP(K7,'Project Ranking Criteria'!$J$4:$AA$8,2,FALSE)</f>
        <v>2</v>
      </c>
      <c r="M7" s="14" t="s">
        <v>46</v>
      </c>
      <c r="N7" s="36">
        <f>VLOOKUP(M7,'Project Ranking Criteria'!$L$4:$AA$8,2,FALSE)</f>
        <v>1</v>
      </c>
      <c r="O7" s="14" t="s">
        <v>52</v>
      </c>
      <c r="P7" s="36">
        <f>VLOOKUP(O7,'Project Ranking Criteria'!$N$4:$AA$8,2,FALSE)</f>
        <v>3</v>
      </c>
      <c r="Q7" s="14" t="s">
        <v>57</v>
      </c>
      <c r="R7" s="36">
        <f>VLOOKUP(Q7,'Project Ranking Criteria'!$P$4:$AA$8,2,FALSE)</f>
        <v>5</v>
      </c>
      <c r="S7" s="3" t="s">
        <v>60</v>
      </c>
      <c r="T7" s="39">
        <f>VLOOKUP(S7,'Project Ranking Criteria'!$R$4:$AA$8,2,FALSE)</f>
        <v>5</v>
      </c>
      <c r="U7" s="14" t="s">
        <v>65</v>
      </c>
      <c r="V7" s="36">
        <f>VLOOKUP(U7,'Project Ranking Criteria'!$T$4:$AA$8,2,FALSE)</f>
        <v>1</v>
      </c>
      <c r="W7" s="53" t="s">
        <v>97</v>
      </c>
      <c r="X7" s="39">
        <f>VLOOKUP(W7,'Project Ranking Criteria'!$V$4:$AA$8,2,FALSE)</f>
        <v>1</v>
      </c>
      <c r="Y7" s="14" t="s">
        <v>71</v>
      </c>
      <c r="Z7" s="39">
        <f>VLOOKUP(Y7,'Project Ranking Criteria'!$X$4:$AA$8,2,FALSE)</f>
        <v>1</v>
      </c>
      <c r="AA7" s="3" t="s">
        <v>74</v>
      </c>
      <c r="AB7" s="42">
        <f>VLOOKUP(AA7,'Project Ranking Criteria'!$Z$4:$AA$8,2,FALSE)</f>
        <v>5</v>
      </c>
      <c r="AC7" s="48">
        <f t="shared" si="0"/>
        <v>82</v>
      </c>
      <c r="AE7" s="24" t="s">
        <v>126</v>
      </c>
    </row>
    <row r="8" spans="1:31" ht="60" x14ac:dyDescent="0.25">
      <c r="A8" s="102"/>
      <c r="B8" s="2" t="s">
        <v>75</v>
      </c>
      <c r="C8" s="13" t="s">
        <v>25</v>
      </c>
      <c r="D8" s="36">
        <f>VLOOKUP(C8,'Project Ranking Criteria'!$B$4:'Project Ranking Criteria'!$AA$8,2,FALSE)</f>
        <v>15</v>
      </c>
      <c r="E8" s="14" t="s">
        <v>31</v>
      </c>
      <c r="F8" s="36">
        <f>VLOOKUP(E8,'Project Ranking Criteria'!$D$4:$AA$8,2,FALSE)</f>
        <v>25</v>
      </c>
      <c r="G8" s="3" t="s">
        <v>36</v>
      </c>
      <c r="H8" s="36">
        <f>VLOOKUP(G8,'Project Ranking Criteria'!$F$4:$AA$8,2,FALSE)</f>
        <v>20</v>
      </c>
      <c r="I8" s="14" t="s">
        <v>39</v>
      </c>
      <c r="J8" s="36">
        <f>VLOOKUP(I8,'Project Ranking Criteria'!$H$4:$AA$8,2,FALSE)</f>
        <v>5</v>
      </c>
      <c r="K8" s="14" t="s">
        <v>44</v>
      </c>
      <c r="L8" s="36">
        <f>VLOOKUP(K8,'Project Ranking Criteria'!$J$4:$AA$8,2,FALSE)</f>
        <v>4</v>
      </c>
      <c r="M8" s="14" t="s">
        <v>48</v>
      </c>
      <c r="N8" s="36">
        <f>VLOOKUP(M8,'Project Ranking Criteria'!$L$4:$AA$8,2,FALSE)</f>
        <v>5</v>
      </c>
      <c r="O8" s="14" t="s">
        <v>54</v>
      </c>
      <c r="P8" s="36">
        <f>VLOOKUP(O8,'Project Ranking Criteria'!$N$4:$AA$8,2,FALSE)</f>
        <v>5</v>
      </c>
      <c r="Q8" s="14" t="s">
        <v>57</v>
      </c>
      <c r="R8" s="36">
        <f>VLOOKUP(Q8,'Project Ranking Criteria'!$P$4:$AA$8,2,FALSE)</f>
        <v>5</v>
      </c>
      <c r="S8" s="3" t="s">
        <v>60</v>
      </c>
      <c r="T8" s="39">
        <f>VLOOKUP(S8,'Project Ranking Criteria'!$R$4:$AA$8,2,FALSE)</f>
        <v>5</v>
      </c>
      <c r="U8" s="14" t="s">
        <v>61</v>
      </c>
      <c r="V8" s="39">
        <f>VLOOKUP(U8,'Project Ranking Criteria'!$T$4:$AA$8,2,FALSE)</f>
        <v>10</v>
      </c>
      <c r="W8" s="3" t="s">
        <v>97</v>
      </c>
      <c r="X8" s="39">
        <f>VLOOKUP(W8,'Project Ranking Criteria'!$V$4:$AA$8,2,FALSE)</f>
        <v>1</v>
      </c>
      <c r="Y8" s="14" t="s">
        <v>71</v>
      </c>
      <c r="Z8" s="39">
        <f>VLOOKUP(Y8,'Project Ranking Criteria'!$X$4:$AA$8,2,FALSE)</f>
        <v>1</v>
      </c>
      <c r="AA8" s="3" t="s">
        <v>74</v>
      </c>
      <c r="AB8" s="42">
        <f>VLOOKUP(AA8,'Project Ranking Criteria'!$Z$4:$AA$8,2,FALSE)</f>
        <v>5</v>
      </c>
      <c r="AC8" s="48">
        <f t="shared" si="0"/>
        <v>106</v>
      </c>
      <c r="AE8" s="24" t="s">
        <v>101</v>
      </c>
    </row>
    <row r="9" spans="1:31" ht="75" x14ac:dyDescent="0.25">
      <c r="A9" s="102"/>
      <c r="B9" s="2" t="s">
        <v>76</v>
      </c>
      <c r="C9" s="23" t="s">
        <v>23</v>
      </c>
      <c r="D9" s="36">
        <f>VLOOKUP(C9,'Project Ranking Criteria'!$B$4:'Project Ranking Criteria'!$AA$8,2,FALSE)</f>
        <v>25</v>
      </c>
      <c r="E9" s="14" t="s">
        <v>28</v>
      </c>
      <c r="F9" s="36">
        <f>VLOOKUP(E9,'Project Ranking Criteria'!$D$4:$AA$8,2,FALSE)</f>
        <v>10</v>
      </c>
      <c r="G9" s="14" t="s">
        <v>34</v>
      </c>
      <c r="H9" s="36">
        <f>VLOOKUP(G9,'Project Ranking Criteria'!$F$4:$AA$8,2,FALSE)</f>
        <v>10</v>
      </c>
      <c r="I9" s="14" t="s">
        <v>123</v>
      </c>
      <c r="J9" s="36">
        <f>VLOOKUP(I9,'Project Ranking Criteria'!$H$4:$AA$8,2,FALSE)</f>
        <v>3</v>
      </c>
      <c r="K9" s="14" t="s">
        <v>42</v>
      </c>
      <c r="L9" s="36">
        <f>VLOOKUP(K9,'Project Ranking Criteria'!$J$4:$AA$8,2,FALSE)</f>
        <v>2</v>
      </c>
      <c r="M9" s="14" t="s">
        <v>48</v>
      </c>
      <c r="N9" s="36">
        <f>VLOOKUP(M9,'Project Ranking Criteria'!$L$4:$AA$8,2,FALSE)</f>
        <v>5</v>
      </c>
      <c r="O9" s="14" t="s">
        <v>50</v>
      </c>
      <c r="P9" s="36">
        <f>VLOOKUP(O9,'Project Ranking Criteria'!$N$4:$AA$8,2,FALSE)</f>
        <v>1</v>
      </c>
      <c r="Q9" s="14" t="s">
        <v>55</v>
      </c>
      <c r="R9" s="36">
        <f>VLOOKUP(Q9,'Project Ranking Criteria'!$P$4:$AA$8,2,FALSE)</f>
        <v>1</v>
      </c>
      <c r="S9" s="3" t="s">
        <v>60</v>
      </c>
      <c r="T9" s="39">
        <f>VLOOKUP(S9,'Project Ranking Criteria'!$R$4:$AA$8,2,FALSE)</f>
        <v>5</v>
      </c>
      <c r="U9" s="3" t="s">
        <v>62</v>
      </c>
      <c r="V9" s="39">
        <f>VLOOKUP(U9,'Project Ranking Criteria'!$T$4:$AA$8,2,FALSE)</f>
        <v>20</v>
      </c>
      <c r="W9" s="3" t="s">
        <v>97</v>
      </c>
      <c r="X9" s="39">
        <f>VLOOKUP(W9,'Project Ranking Criteria'!$V$4:$AA$8,2,FALSE)</f>
        <v>1</v>
      </c>
      <c r="Y9" s="14" t="s">
        <v>71</v>
      </c>
      <c r="Z9" s="39">
        <f>VLOOKUP(Y9,'Project Ranking Criteria'!$X$4:$AA$8,2,FALSE)</f>
        <v>1</v>
      </c>
      <c r="AA9" s="3" t="s">
        <v>74</v>
      </c>
      <c r="AB9" s="42">
        <f>VLOOKUP(AA9,'Project Ranking Criteria'!$Z$4:$AA$8,2,FALSE)</f>
        <v>5</v>
      </c>
      <c r="AC9" s="48">
        <f t="shared" si="0"/>
        <v>89</v>
      </c>
      <c r="AE9" s="24" t="s">
        <v>102</v>
      </c>
    </row>
    <row r="10" spans="1:31" ht="60" x14ac:dyDescent="0.25">
      <c r="A10" s="102"/>
      <c r="B10" s="4" t="s">
        <v>4</v>
      </c>
      <c r="C10" s="23" t="s">
        <v>22</v>
      </c>
      <c r="D10" s="36">
        <f>VLOOKUP(C10,'Project Ranking Criteria'!$B$4:'Project Ranking Criteria'!$AA$8,2,FALSE)</f>
        <v>5</v>
      </c>
      <c r="E10" s="3" t="s">
        <v>27</v>
      </c>
      <c r="F10" s="36">
        <f>VLOOKUP(E10,'Project Ranking Criteria'!$D$4:$AA$8,2,FALSE)</f>
        <v>5</v>
      </c>
      <c r="G10" s="3" t="s">
        <v>36</v>
      </c>
      <c r="H10" s="36">
        <f>VLOOKUP(G10,'Project Ranking Criteria'!$F$4:$AA$8,2,FALSE)</f>
        <v>20</v>
      </c>
      <c r="I10" s="14" t="s">
        <v>37</v>
      </c>
      <c r="J10" s="36">
        <f>VLOOKUP(I10,'Project Ranking Criteria'!$H$4:$AA$8,2,FALSE)</f>
        <v>1</v>
      </c>
      <c r="K10" s="14" t="s">
        <v>41</v>
      </c>
      <c r="L10" s="36">
        <f>VLOOKUP(K10,'Project Ranking Criteria'!$J$4:$AA$8,2,FALSE)</f>
        <v>1</v>
      </c>
      <c r="M10" s="3" t="s">
        <v>48</v>
      </c>
      <c r="N10" s="36">
        <f>VLOOKUP(M10,'Project Ranking Criteria'!$L$4:$AA$8,2,FALSE)</f>
        <v>5</v>
      </c>
      <c r="O10" s="3" t="s">
        <v>54</v>
      </c>
      <c r="P10" s="39">
        <f>VLOOKUP(O10,'Project Ranking Criteria'!$N$4:$AA$8,2,FALSE)</f>
        <v>5</v>
      </c>
      <c r="Q10" s="3" t="s">
        <v>57</v>
      </c>
      <c r="R10" s="39">
        <f>VLOOKUP(Q10,'Project Ranking Criteria'!$P$4:$AA$8,2,FALSE)</f>
        <v>5</v>
      </c>
      <c r="S10" s="14" t="s">
        <v>58</v>
      </c>
      <c r="T10" s="36">
        <f>VLOOKUP(S10,'Project Ranking Criteria'!$R$4:$AA$8,2,FALSE)</f>
        <v>1</v>
      </c>
      <c r="U10" s="22" t="s">
        <v>77</v>
      </c>
      <c r="V10" s="39"/>
      <c r="W10" s="22" t="s">
        <v>77</v>
      </c>
      <c r="X10" s="39"/>
      <c r="Y10" s="22" t="s">
        <v>77</v>
      </c>
      <c r="Z10" s="39"/>
      <c r="AA10" s="3" t="s">
        <v>73</v>
      </c>
      <c r="AB10" s="42">
        <f>VLOOKUP(AA10,'Project Ranking Criteria'!$Z$4:$AA$8,2,FALSE)</f>
        <v>1</v>
      </c>
      <c r="AC10" s="49">
        <f t="shared" si="0"/>
        <v>49</v>
      </c>
      <c r="AE10" s="24" t="s">
        <v>127</v>
      </c>
    </row>
    <row r="11" spans="1:31" ht="60" x14ac:dyDescent="0.25">
      <c r="A11" s="102"/>
      <c r="B11" s="4" t="s">
        <v>79</v>
      </c>
      <c r="C11" s="23" t="s">
        <v>22</v>
      </c>
      <c r="D11" s="36">
        <f>VLOOKUP(C11,'Project Ranking Criteria'!$B$4:'Project Ranking Criteria'!$AA$8,2,FALSE)</f>
        <v>5</v>
      </c>
      <c r="E11" s="3" t="s">
        <v>27</v>
      </c>
      <c r="F11" s="36">
        <f>VLOOKUP(E11,'Project Ranking Criteria'!$D$4:$AA$8,2,FALSE)</f>
        <v>5</v>
      </c>
      <c r="G11" s="3" t="s">
        <v>36</v>
      </c>
      <c r="H11" s="36">
        <f>VLOOKUP(G11,'Project Ranking Criteria'!$F$4:$AA$8,2,FALSE)</f>
        <v>20</v>
      </c>
      <c r="I11" s="14" t="s">
        <v>37</v>
      </c>
      <c r="J11" s="36">
        <f>VLOOKUP(I11,'Project Ranking Criteria'!$H$4:$AA$8,2,FALSE)</f>
        <v>1</v>
      </c>
      <c r="K11" s="14" t="s">
        <v>41</v>
      </c>
      <c r="L11" s="36">
        <f>VLOOKUP(K11,'Project Ranking Criteria'!$J$4:$AA$8,2,FALSE)</f>
        <v>1</v>
      </c>
      <c r="M11" s="3" t="s">
        <v>48</v>
      </c>
      <c r="N11" s="36">
        <f>VLOOKUP(M11,'Project Ranking Criteria'!$L$4:$AA$8,2,FALSE)</f>
        <v>5</v>
      </c>
      <c r="O11" s="3" t="s">
        <v>54</v>
      </c>
      <c r="P11" s="39">
        <f>VLOOKUP(O11,'Project Ranking Criteria'!$N$4:$AA$8,2,FALSE)</f>
        <v>5</v>
      </c>
      <c r="Q11" s="3" t="s">
        <v>57</v>
      </c>
      <c r="R11" s="39">
        <f>VLOOKUP(Q11,'Project Ranking Criteria'!$P$4:$AA$8,2,FALSE)</f>
        <v>5</v>
      </c>
      <c r="S11" s="14" t="s">
        <v>58</v>
      </c>
      <c r="T11" s="36">
        <f>VLOOKUP(S11,'Project Ranking Criteria'!$R$4:$AA$8,2,FALSE)</f>
        <v>1</v>
      </c>
      <c r="U11" s="22" t="s">
        <v>77</v>
      </c>
      <c r="V11" s="39"/>
      <c r="W11" s="22" t="s">
        <v>77</v>
      </c>
      <c r="X11" s="39"/>
      <c r="Y11" s="22" t="s">
        <v>77</v>
      </c>
      <c r="Z11" s="39"/>
      <c r="AA11" s="3" t="s">
        <v>73</v>
      </c>
      <c r="AB11" s="42">
        <f>VLOOKUP(AA11,'Project Ranking Criteria'!$Z$4:$AA$8,2,FALSE)</f>
        <v>1</v>
      </c>
      <c r="AC11" s="49">
        <f>D11+F11+H11+J11+L11+N11+P11+R11+T11+V11+X11+Z11+AB11</f>
        <v>49</v>
      </c>
      <c r="AE11" s="24" t="s">
        <v>127</v>
      </c>
    </row>
    <row r="12" spans="1:31" ht="60.75" thickBot="1" x14ac:dyDescent="0.3">
      <c r="A12" s="102"/>
      <c r="B12" s="70" t="s">
        <v>78</v>
      </c>
      <c r="C12" s="58" t="s">
        <v>22</v>
      </c>
      <c r="D12" s="59">
        <f>VLOOKUP(C12,'Project Ranking Criteria'!$B$4:'Project Ranking Criteria'!$AA$8,2,FALSE)</f>
        <v>5</v>
      </c>
      <c r="E12" s="60" t="s">
        <v>27</v>
      </c>
      <c r="F12" s="59">
        <f>VLOOKUP(E12,'Project Ranking Criteria'!$D$4:$AA$8,2,FALSE)</f>
        <v>5</v>
      </c>
      <c r="G12" s="60" t="s">
        <v>36</v>
      </c>
      <c r="H12" s="59">
        <f>VLOOKUP(G12,'Project Ranking Criteria'!$F$4:$AA$8,2,FALSE)</f>
        <v>20</v>
      </c>
      <c r="I12" s="17" t="s">
        <v>37</v>
      </c>
      <c r="J12" s="59">
        <f>VLOOKUP(I12,'Project Ranking Criteria'!$H$4:$AA$8,2,FALSE)</f>
        <v>1</v>
      </c>
      <c r="K12" s="17" t="s">
        <v>41</v>
      </c>
      <c r="L12" s="59">
        <f>VLOOKUP(K12,'Project Ranking Criteria'!$J$4:$AA$8,2,FALSE)</f>
        <v>1</v>
      </c>
      <c r="M12" s="60" t="s">
        <v>48</v>
      </c>
      <c r="N12" s="59">
        <f>VLOOKUP(M12,'Project Ranking Criteria'!$L$4:$AA$8,2,FALSE)</f>
        <v>5</v>
      </c>
      <c r="O12" s="60" t="s">
        <v>54</v>
      </c>
      <c r="P12" s="61">
        <f>VLOOKUP(O12,'Project Ranking Criteria'!$N$4:$AA$8,2,FALSE)</f>
        <v>5</v>
      </c>
      <c r="Q12" s="60" t="s">
        <v>57</v>
      </c>
      <c r="R12" s="61">
        <f>VLOOKUP(Q12,'Project Ranking Criteria'!$P$4:$AA$8,2,FALSE)</f>
        <v>5</v>
      </c>
      <c r="S12" s="17" t="s">
        <v>58</v>
      </c>
      <c r="T12" s="59">
        <f>VLOOKUP(S12,'Project Ranking Criteria'!$R$4:$AA$8,2,FALSE)</f>
        <v>1</v>
      </c>
      <c r="U12" s="62" t="s">
        <v>77</v>
      </c>
      <c r="V12" s="61"/>
      <c r="W12" s="62" t="s">
        <v>77</v>
      </c>
      <c r="X12" s="61"/>
      <c r="Y12" s="62" t="s">
        <v>77</v>
      </c>
      <c r="Z12" s="61"/>
      <c r="AA12" s="60" t="s">
        <v>73</v>
      </c>
      <c r="AB12" s="63">
        <f>VLOOKUP(AA12,'Project Ranking Criteria'!$Z$4:$AA$8,2,FALSE)</f>
        <v>1</v>
      </c>
      <c r="AC12" s="64">
        <f t="shared" ref="AC12" si="1">D12+F12+H12+J12+L12+N12+P12+R12+T12+V12+X12+Z12+AB12</f>
        <v>49</v>
      </c>
      <c r="AE12" s="24" t="s">
        <v>127</v>
      </c>
    </row>
    <row r="13" spans="1:31" ht="60.75" thickBot="1" x14ac:dyDescent="0.3">
      <c r="A13" s="96" t="s">
        <v>81</v>
      </c>
      <c r="B13" s="73" t="s">
        <v>78</v>
      </c>
      <c r="C13" s="74" t="s">
        <v>22</v>
      </c>
      <c r="D13" s="75">
        <f>VLOOKUP(C13,'Project Ranking Criteria'!$B$4:'Project Ranking Criteria'!$AA$8,2,FALSE)</f>
        <v>5</v>
      </c>
      <c r="E13" s="76" t="s">
        <v>27</v>
      </c>
      <c r="F13" s="75">
        <f>VLOOKUP(E13,'Project Ranking Criteria'!$D$4:$AA$8,2,FALSE)</f>
        <v>5</v>
      </c>
      <c r="G13" s="76" t="s">
        <v>36</v>
      </c>
      <c r="H13" s="75">
        <f>VLOOKUP(G13,'Project Ranking Criteria'!$F$4:$AA$8,2,FALSE)</f>
        <v>20</v>
      </c>
      <c r="I13" s="77" t="s">
        <v>37</v>
      </c>
      <c r="J13" s="75">
        <f>VLOOKUP(I13,'Project Ranking Criteria'!$H$4:$AA$8,2,FALSE)</f>
        <v>1</v>
      </c>
      <c r="K13" s="77" t="s">
        <v>41</v>
      </c>
      <c r="L13" s="75">
        <f>VLOOKUP(K13,'Project Ranking Criteria'!$J$4:$AA$8,2,FALSE)</f>
        <v>1</v>
      </c>
      <c r="M13" s="76" t="s">
        <v>48</v>
      </c>
      <c r="N13" s="75">
        <f>VLOOKUP(M13,'Project Ranking Criteria'!$L$4:$AA$8,2,FALSE)</f>
        <v>5</v>
      </c>
      <c r="O13" s="76" t="s">
        <v>54</v>
      </c>
      <c r="P13" s="78">
        <f>VLOOKUP(O13,'Project Ranking Criteria'!$N$4:$AA$8,2,FALSE)</f>
        <v>5</v>
      </c>
      <c r="Q13" s="76" t="s">
        <v>57</v>
      </c>
      <c r="R13" s="78">
        <f>VLOOKUP(Q13,'Project Ranking Criteria'!$P$4:$AA$8,2,FALSE)</f>
        <v>5</v>
      </c>
      <c r="S13" s="77" t="s">
        <v>58</v>
      </c>
      <c r="T13" s="75">
        <f>VLOOKUP(S13,'Project Ranking Criteria'!$R$4:$AA$8,2,FALSE)</f>
        <v>1</v>
      </c>
      <c r="U13" s="79" t="s">
        <v>77</v>
      </c>
      <c r="V13" s="78"/>
      <c r="W13" s="79" t="s">
        <v>77</v>
      </c>
      <c r="X13" s="78"/>
      <c r="Y13" s="79" t="s">
        <v>77</v>
      </c>
      <c r="Z13" s="78"/>
      <c r="AA13" s="76" t="s">
        <v>73</v>
      </c>
      <c r="AB13" s="80">
        <f>VLOOKUP(AA13,'Project Ranking Criteria'!$Z$4:$AA$8,2,FALSE)</f>
        <v>1</v>
      </c>
      <c r="AC13" s="81">
        <f t="shared" ref="AC13" si="2">D13+F13+H13+J13+L13+N13+P13+R13+T13+V13+X13+Z13+AB13</f>
        <v>49</v>
      </c>
      <c r="AE13" s="24" t="s">
        <v>127</v>
      </c>
    </row>
    <row r="14" spans="1:31" ht="60.75" thickBot="1" x14ac:dyDescent="0.3">
      <c r="A14" s="102" t="s">
        <v>80</v>
      </c>
      <c r="B14" s="71" t="s">
        <v>84</v>
      </c>
      <c r="C14" s="52" t="s">
        <v>22</v>
      </c>
      <c r="D14" s="38">
        <f>VLOOKUP(C14,'Project Ranking Criteria'!$B$4:'Project Ranking Criteria'!$AA$8,2,FALSE)</f>
        <v>5</v>
      </c>
      <c r="E14" s="54" t="s">
        <v>28</v>
      </c>
      <c r="F14" s="38">
        <f>VLOOKUP(E14,'Project Ranking Criteria'!$D$4:$AA$8,2,FALSE)</f>
        <v>10</v>
      </c>
      <c r="G14" s="54" t="s">
        <v>36</v>
      </c>
      <c r="H14" s="38">
        <f>VLOOKUP(G14,'Project Ranking Criteria'!$F$4:$AA$8,2,FALSE)</f>
        <v>20</v>
      </c>
      <c r="I14" s="54" t="s">
        <v>39</v>
      </c>
      <c r="J14" s="38">
        <f>VLOOKUP(I14,'Project Ranking Criteria'!$H$4:$AA$8,2,FALSE)</f>
        <v>5</v>
      </c>
      <c r="K14" s="54" t="s">
        <v>45</v>
      </c>
      <c r="L14" s="38">
        <f>VLOOKUP(K14,'Project Ranking Criteria'!$J$4:$AA$8,2,FALSE)</f>
        <v>5</v>
      </c>
      <c r="M14" s="54" t="s">
        <v>48</v>
      </c>
      <c r="N14" s="38">
        <f>VLOOKUP(M14,'Project Ranking Criteria'!$L$4:$AA$8,2,FALSE)</f>
        <v>5</v>
      </c>
      <c r="O14" s="54" t="s">
        <v>54</v>
      </c>
      <c r="P14" s="38">
        <f>VLOOKUP(O14,'Project Ranking Criteria'!$N$4:$AA$8,2,FALSE)</f>
        <v>5</v>
      </c>
      <c r="Q14" s="54" t="s">
        <v>57</v>
      </c>
      <c r="R14" s="38">
        <f>VLOOKUP(Q14,'Project Ranking Criteria'!$P$4:$AA$8,2,FALSE)</f>
        <v>5</v>
      </c>
      <c r="S14" s="53" t="s">
        <v>60</v>
      </c>
      <c r="T14" s="55">
        <f>VLOOKUP(S14,'Project Ranking Criteria'!$R$4:$AA$8,2,FALSE)</f>
        <v>5</v>
      </c>
      <c r="U14" s="53" t="s">
        <v>62</v>
      </c>
      <c r="V14" s="55">
        <f>VLOOKUP(U14,'Project Ranking Criteria'!$T$4:$AA$8,2,FALSE)</f>
        <v>20</v>
      </c>
      <c r="W14" s="53" t="s">
        <v>70</v>
      </c>
      <c r="X14" s="55">
        <f>VLOOKUP(W14,'Project Ranking Criteria'!$V$4:$AA$8,2,FALSE)</f>
        <v>15</v>
      </c>
      <c r="Y14" s="53" t="s">
        <v>72</v>
      </c>
      <c r="Z14" s="55">
        <f>VLOOKUP(Y14,'Project Ranking Criteria'!$X$4:$AA$8,2,FALSE)</f>
        <v>15</v>
      </c>
      <c r="AA14" s="53" t="s">
        <v>73</v>
      </c>
      <c r="AB14" s="56">
        <f>VLOOKUP(AA14,'Project Ranking Criteria'!$Z$4:$AA$8,2,FALSE)</f>
        <v>1</v>
      </c>
      <c r="AC14" s="72">
        <f t="shared" si="0"/>
        <v>116</v>
      </c>
      <c r="AE14" s="24" t="s">
        <v>119</v>
      </c>
    </row>
    <row r="15" spans="1:31" ht="60" x14ac:dyDescent="0.25">
      <c r="A15" s="102"/>
      <c r="B15" s="28" t="s">
        <v>106</v>
      </c>
      <c r="C15" s="23" t="s">
        <v>22</v>
      </c>
      <c r="D15" s="36">
        <f>VLOOKUP(C15,'Project Ranking Criteria'!$B$4:'Project Ranking Criteria'!$AA$8,2,FALSE)</f>
        <v>5</v>
      </c>
      <c r="E15" s="14" t="s">
        <v>27</v>
      </c>
      <c r="F15" s="36">
        <f>VLOOKUP(E15,'Project Ranking Criteria'!$D$4:$AA$8,2,FALSE)</f>
        <v>5</v>
      </c>
      <c r="G15" s="14" t="s">
        <v>33</v>
      </c>
      <c r="H15" s="36">
        <f>VLOOKUP(G15,'Project Ranking Criteria'!$F$4:$AA$8,2,FALSE)</f>
        <v>5</v>
      </c>
      <c r="I15" s="14" t="s">
        <v>37</v>
      </c>
      <c r="J15" s="36">
        <f>VLOOKUP(I15,'Project Ranking Criteria'!$H$4:$AA$8,2,FALSE)</f>
        <v>1</v>
      </c>
      <c r="K15" s="14" t="s">
        <v>41</v>
      </c>
      <c r="L15" s="36">
        <f>VLOOKUP(K15,'Project Ranking Criteria'!$J$4:$AA$8,2,FALSE)</f>
        <v>1</v>
      </c>
      <c r="M15" s="14" t="s">
        <v>48</v>
      </c>
      <c r="N15" s="36">
        <f>VLOOKUP(M15,'Project Ranking Criteria'!$L$4:$AA$8,2,FALSE)</f>
        <v>5</v>
      </c>
      <c r="O15" s="21" t="s">
        <v>50</v>
      </c>
      <c r="P15" s="36">
        <f>VLOOKUP(O15,'Project Ranking Criteria'!$N$4:$AA$8,2,FALSE)</f>
        <v>1</v>
      </c>
      <c r="Q15" s="14" t="s">
        <v>57</v>
      </c>
      <c r="R15" s="36">
        <f>VLOOKUP(Q15,'Project Ranking Criteria'!$P$4:$AA$8,2,FALSE)</f>
        <v>5</v>
      </c>
      <c r="S15" s="3" t="s">
        <v>60</v>
      </c>
      <c r="T15" s="39">
        <f>VLOOKUP(S15,'Project Ranking Criteria'!$R$4:$AA$8,2,FALSE)</f>
        <v>5</v>
      </c>
      <c r="U15" s="3" t="s">
        <v>62</v>
      </c>
      <c r="V15" s="39">
        <f>VLOOKUP(U15,'Project Ranking Criteria'!$T$4:$AA$8,2,FALSE)</f>
        <v>20</v>
      </c>
      <c r="W15" s="3" t="s">
        <v>97</v>
      </c>
      <c r="X15" s="39">
        <f>VLOOKUP(W15,'Project Ranking Criteria'!$V$4:$AA$8,2,FALSE)</f>
        <v>1</v>
      </c>
      <c r="Y15" s="3" t="s">
        <v>71</v>
      </c>
      <c r="Z15" s="39">
        <f>VLOOKUP(Y15,'Project Ranking Criteria'!$X$4:$AA$8,2,FALSE)</f>
        <v>1</v>
      </c>
      <c r="AA15" s="3" t="s">
        <v>73</v>
      </c>
      <c r="AB15" s="42">
        <f>VLOOKUP(AA15,'Project Ranking Criteria'!$Z$4:$AA$8,2,FALSE)</f>
        <v>1</v>
      </c>
      <c r="AC15" s="50">
        <f t="shared" si="0"/>
        <v>56</v>
      </c>
      <c r="AE15" s="24" t="s">
        <v>108</v>
      </c>
    </row>
    <row r="16" spans="1:31" ht="60" x14ac:dyDescent="0.25">
      <c r="A16" s="102"/>
      <c r="B16" s="68" t="s">
        <v>107</v>
      </c>
      <c r="C16" s="23" t="s">
        <v>22</v>
      </c>
      <c r="D16" s="36">
        <f>VLOOKUP(C16,'Project Ranking Criteria'!$B$4:'Project Ranking Criteria'!$AA$8,2,FALSE)</f>
        <v>5</v>
      </c>
      <c r="E16" s="14" t="s">
        <v>27</v>
      </c>
      <c r="F16" s="36">
        <f>VLOOKUP(E16,'Project Ranking Criteria'!$D$4:$AA$8,2,FALSE)</f>
        <v>5</v>
      </c>
      <c r="G16" s="14" t="s">
        <v>36</v>
      </c>
      <c r="H16" s="36">
        <f>VLOOKUP(G16,'Project Ranking Criteria'!$F$4:$AA$8,2,FALSE)</f>
        <v>20</v>
      </c>
      <c r="I16" s="14" t="s">
        <v>38</v>
      </c>
      <c r="J16" s="36">
        <f>VLOOKUP(I16,'Project Ranking Criteria'!$H$4:$AA$8,2,FALSE)</f>
        <v>2</v>
      </c>
      <c r="K16" s="14" t="s">
        <v>41</v>
      </c>
      <c r="L16" s="36">
        <f>VLOOKUP(K16,'Project Ranking Criteria'!$J$4:$AA$8,2,FALSE)</f>
        <v>1</v>
      </c>
      <c r="M16" s="14" t="s">
        <v>48</v>
      </c>
      <c r="N16" s="36">
        <f>VLOOKUP(M16,'Project Ranking Criteria'!$L$4:$AA$8,2,FALSE)</f>
        <v>5</v>
      </c>
      <c r="O16" s="14" t="s">
        <v>54</v>
      </c>
      <c r="P16" s="36">
        <f>VLOOKUP(O16,'Project Ranking Criteria'!$N$4:$AA$8,2,FALSE)</f>
        <v>5</v>
      </c>
      <c r="Q16" s="14" t="s">
        <v>57</v>
      </c>
      <c r="R16" s="36">
        <f>VLOOKUP(Q16,'Project Ranking Criteria'!$P$4:$AA$8,2,FALSE)</f>
        <v>5</v>
      </c>
      <c r="S16" s="3" t="s">
        <v>60</v>
      </c>
      <c r="T16" s="39">
        <f>VLOOKUP(S16,'Project Ranking Criteria'!$R$4:$AA$8,2,FALSE)</f>
        <v>5</v>
      </c>
      <c r="U16" s="3" t="s">
        <v>62</v>
      </c>
      <c r="V16" s="39">
        <f>VLOOKUP(U16,'Project Ranking Criteria'!$T$4:$AA$8,2,FALSE)</f>
        <v>20</v>
      </c>
      <c r="W16" s="3" t="s">
        <v>70</v>
      </c>
      <c r="X16" s="39">
        <f>VLOOKUP(W16,'Project Ranking Criteria'!$V$4:$AA$8,2,FALSE)</f>
        <v>15</v>
      </c>
      <c r="Y16" s="3" t="s">
        <v>72</v>
      </c>
      <c r="Z16" s="39">
        <f>VLOOKUP(Y16,'Project Ranking Criteria'!$X$4:$AA$8,2,FALSE)</f>
        <v>15</v>
      </c>
      <c r="AA16" s="3" t="s">
        <v>73</v>
      </c>
      <c r="AB16" s="42">
        <f>VLOOKUP(AA16,'Project Ranking Criteria'!$Z$4:$AA$8,2,FALSE)</f>
        <v>1</v>
      </c>
      <c r="AC16" s="50">
        <f t="shared" si="0"/>
        <v>104</v>
      </c>
    </row>
    <row r="17" spans="1:29" ht="60" x14ac:dyDescent="0.25">
      <c r="A17" s="102"/>
      <c r="B17" s="4" t="s">
        <v>82</v>
      </c>
      <c r="C17" s="23" t="s">
        <v>22</v>
      </c>
      <c r="D17" s="36">
        <f>VLOOKUP(C17,'Project Ranking Criteria'!$B$4:'Project Ranking Criteria'!$AA$8,2,FALSE)</f>
        <v>5</v>
      </c>
      <c r="E17" s="3" t="s">
        <v>27</v>
      </c>
      <c r="F17" s="36">
        <f>VLOOKUP(E17,'Project Ranking Criteria'!$D$4:$AA$8,2,FALSE)</f>
        <v>5</v>
      </c>
      <c r="G17" s="3" t="s">
        <v>36</v>
      </c>
      <c r="H17" s="36">
        <f>VLOOKUP(G17,'Project Ranking Criteria'!$F$4:$AA$8,2,FALSE)</f>
        <v>20</v>
      </c>
      <c r="I17" s="14" t="s">
        <v>37</v>
      </c>
      <c r="J17" s="36">
        <f>VLOOKUP(I17,'Project Ranking Criteria'!$H$4:$AA$8,2,FALSE)</f>
        <v>1</v>
      </c>
      <c r="K17" s="14" t="s">
        <v>41</v>
      </c>
      <c r="L17" s="36">
        <f>VLOOKUP(K17,'Project Ranking Criteria'!$J$4:$AA$8,2,FALSE)</f>
        <v>1</v>
      </c>
      <c r="M17" s="3" t="s">
        <v>48</v>
      </c>
      <c r="N17" s="36">
        <f>VLOOKUP(M17,'Project Ranking Criteria'!$L$4:$AA$8,2,FALSE)</f>
        <v>5</v>
      </c>
      <c r="O17" s="3" t="s">
        <v>54</v>
      </c>
      <c r="P17" s="39">
        <f>VLOOKUP(O17,'Project Ranking Criteria'!$N$4:$AA$8,2,FALSE)</f>
        <v>5</v>
      </c>
      <c r="Q17" s="3" t="s">
        <v>57</v>
      </c>
      <c r="R17" s="39">
        <f>VLOOKUP(Q17,'Project Ranking Criteria'!$P$4:$AA$8,2,FALSE)</f>
        <v>5</v>
      </c>
      <c r="S17" s="14" t="s">
        <v>58</v>
      </c>
      <c r="T17" s="36">
        <f>VLOOKUP(S17,'Project Ranking Criteria'!$R$4:$AA$8,2,FALSE)</f>
        <v>1</v>
      </c>
      <c r="U17" s="22" t="s">
        <v>77</v>
      </c>
      <c r="V17" s="39"/>
      <c r="W17" s="22" t="s">
        <v>77</v>
      </c>
      <c r="X17" s="39"/>
      <c r="Y17" s="22" t="s">
        <v>77</v>
      </c>
      <c r="Z17" s="39"/>
      <c r="AA17" s="3" t="s">
        <v>73</v>
      </c>
      <c r="AB17" s="42">
        <f>VLOOKUP(AA17,'Project Ranking Criteria'!$Z$4:$AA$8,2,FALSE)</f>
        <v>1</v>
      </c>
      <c r="AC17" s="49">
        <f t="shared" si="0"/>
        <v>49</v>
      </c>
    </row>
    <row r="18" spans="1:29" ht="60" x14ac:dyDescent="0.25">
      <c r="A18" s="102"/>
      <c r="B18" s="4" t="s">
        <v>78</v>
      </c>
      <c r="C18" s="23" t="s">
        <v>22</v>
      </c>
      <c r="D18" s="36">
        <f>VLOOKUP(C18,'Project Ranking Criteria'!$B$4:'Project Ranking Criteria'!$AA$8,2,FALSE)</f>
        <v>5</v>
      </c>
      <c r="E18" s="3" t="s">
        <v>27</v>
      </c>
      <c r="F18" s="36">
        <f>VLOOKUP(E18,'Project Ranking Criteria'!$D$4:$AA$8,2,FALSE)</f>
        <v>5</v>
      </c>
      <c r="G18" s="3" t="s">
        <v>36</v>
      </c>
      <c r="H18" s="36">
        <f>VLOOKUP(G18,'Project Ranking Criteria'!$F$4:$AA$8,2,FALSE)</f>
        <v>20</v>
      </c>
      <c r="I18" s="14" t="s">
        <v>37</v>
      </c>
      <c r="J18" s="36">
        <f>VLOOKUP(I18,'Project Ranking Criteria'!$H$4:$AA$8,2,FALSE)</f>
        <v>1</v>
      </c>
      <c r="K18" s="14" t="s">
        <v>41</v>
      </c>
      <c r="L18" s="36">
        <f>VLOOKUP(K18,'Project Ranking Criteria'!$J$4:$AA$8,2,FALSE)</f>
        <v>1</v>
      </c>
      <c r="M18" s="3" t="s">
        <v>48</v>
      </c>
      <c r="N18" s="36">
        <f>VLOOKUP(M18,'Project Ranking Criteria'!$L$4:$AA$8,2,FALSE)</f>
        <v>5</v>
      </c>
      <c r="O18" s="3" t="s">
        <v>54</v>
      </c>
      <c r="P18" s="39">
        <f>VLOOKUP(O18,'Project Ranking Criteria'!$N$4:$AA$8,2,FALSE)</f>
        <v>5</v>
      </c>
      <c r="Q18" s="3" t="s">
        <v>57</v>
      </c>
      <c r="R18" s="39">
        <f>VLOOKUP(Q18,'Project Ranking Criteria'!$P$4:$AA$8,2,FALSE)</f>
        <v>5</v>
      </c>
      <c r="S18" s="14" t="s">
        <v>58</v>
      </c>
      <c r="T18" s="36">
        <f>VLOOKUP(S18,'Project Ranking Criteria'!$R$4:$AA$8,2,FALSE)</f>
        <v>1</v>
      </c>
      <c r="U18" s="22" t="s">
        <v>77</v>
      </c>
      <c r="V18" s="39"/>
      <c r="W18" s="22" t="s">
        <v>77</v>
      </c>
      <c r="X18" s="39"/>
      <c r="Y18" s="22" t="s">
        <v>77</v>
      </c>
      <c r="Z18" s="39"/>
      <c r="AA18" s="3" t="s">
        <v>73</v>
      </c>
      <c r="AB18" s="42">
        <f>VLOOKUP(AA18,'Project Ranking Criteria'!$Z$4:$AA$8,2,FALSE)</f>
        <v>1</v>
      </c>
      <c r="AC18" s="49">
        <f t="shared" si="0"/>
        <v>49</v>
      </c>
    </row>
    <row r="19" spans="1:29" ht="60.75" thickBot="1" x14ac:dyDescent="0.3">
      <c r="A19" s="103"/>
      <c r="B19" s="97" t="s">
        <v>83</v>
      </c>
      <c r="C19" s="26" t="s">
        <v>22</v>
      </c>
      <c r="D19" s="37">
        <f>VLOOKUP(C19,'Project Ranking Criteria'!$B$4:'Project Ranking Criteria'!$AA$8,2,FALSE)</f>
        <v>5</v>
      </c>
      <c r="E19" s="27" t="s">
        <v>27</v>
      </c>
      <c r="F19" s="37">
        <f>VLOOKUP(E19,'Project Ranking Criteria'!$D$4:$AA$8,2,FALSE)</f>
        <v>5</v>
      </c>
      <c r="G19" s="27" t="s">
        <v>36</v>
      </c>
      <c r="H19" s="37">
        <f>VLOOKUP(G19,'Project Ranking Criteria'!$F$4:$AA$8,2,FALSE)</f>
        <v>20</v>
      </c>
      <c r="I19" s="16" t="s">
        <v>37</v>
      </c>
      <c r="J19" s="37">
        <f>VLOOKUP(I19,'Project Ranking Criteria'!$H$4:$AA$8,2,FALSE)</f>
        <v>1</v>
      </c>
      <c r="K19" s="16" t="s">
        <v>41</v>
      </c>
      <c r="L19" s="37">
        <f>VLOOKUP(K19,'Project Ranking Criteria'!$J$4:$AA$8,2,FALSE)</f>
        <v>1</v>
      </c>
      <c r="M19" s="27" t="s">
        <v>48</v>
      </c>
      <c r="N19" s="37">
        <f>VLOOKUP(M19,'Project Ranking Criteria'!$L$4:$AA$8,2,FALSE)</f>
        <v>5</v>
      </c>
      <c r="O19" s="27" t="s">
        <v>54</v>
      </c>
      <c r="P19" s="40">
        <f>VLOOKUP(O19,'Project Ranking Criteria'!$N$4:$AA$8,2,FALSE)</f>
        <v>5</v>
      </c>
      <c r="Q19" s="27" t="s">
        <v>57</v>
      </c>
      <c r="R19" s="40">
        <f>VLOOKUP(Q19,'Project Ranking Criteria'!$P$4:$AA$8,2,FALSE)</f>
        <v>5</v>
      </c>
      <c r="S19" s="16" t="s">
        <v>58</v>
      </c>
      <c r="T19" s="37">
        <f>VLOOKUP(S19,'Project Ranking Criteria'!$R$4:$AA$8,2,FALSE)</f>
        <v>1</v>
      </c>
      <c r="U19" s="25" t="s">
        <v>77</v>
      </c>
      <c r="V19" s="40"/>
      <c r="W19" s="25" t="s">
        <v>77</v>
      </c>
      <c r="X19" s="40"/>
      <c r="Y19" s="25" t="s">
        <v>77</v>
      </c>
      <c r="Z19" s="40"/>
      <c r="AA19" s="27" t="s">
        <v>73</v>
      </c>
      <c r="AB19" s="43">
        <f>VLOOKUP(AA19,'Project Ranking Criteria'!$Z$4:$AA$8,2,FALSE)</f>
        <v>1</v>
      </c>
      <c r="AC19" s="57">
        <f t="shared" si="0"/>
        <v>49</v>
      </c>
    </row>
  </sheetData>
  <mergeCells count="10">
    <mergeCell ref="AC1:AC3"/>
    <mergeCell ref="A4:A12"/>
    <mergeCell ref="A14:A19"/>
    <mergeCell ref="B1:B3"/>
    <mergeCell ref="C1:AB1"/>
    <mergeCell ref="C2:F2"/>
    <mergeCell ref="G2:T2"/>
    <mergeCell ref="AA2:AB2"/>
    <mergeCell ref="U2:Z2"/>
    <mergeCell ref="A1:A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6ED05-A37C-4677-9DEC-AF51AD2EF412}">
  <dimension ref="A1:AE15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5" x14ac:dyDescent="0.25"/>
  <cols>
    <col min="2" max="2" width="30.28515625" customWidth="1"/>
    <col min="3" max="3" width="21.42578125" customWidth="1"/>
    <col min="5" max="5" width="31" customWidth="1"/>
    <col min="7" max="7" width="18.42578125" customWidth="1"/>
    <col min="9" max="9" width="18.85546875" customWidth="1"/>
    <col min="11" max="11" width="14.5703125" customWidth="1"/>
    <col min="13" max="13" width="13.7109375" customWidth="1"/>
    <col min="15" max="15" width="14" customWidth="1"/>
    <col min="17" max="17" width="12.85546875" customWidth="1"/>
    <col min="21" max="21" width="11.42578125" customWidth="1"/>
    <col min="25" max="25" width="10.85546875" customWidth="1"/>
    <col min="31" max="31" width="26.7109375" customWidth="1"/>
  </cols>
  <sheetData>
    <row r="1" spans="1:31" x14ac:dyDescent="0.25">
      <c r="A1" s="118" t="s">
        <v>0</v>
      </c>
      <c r="B1" s="104" t="s">
        <v>1</v>
      </c>
      <c r="C1" s="107" t="s">
        <v>113</v>
      </c>
      <c r="D1" s="108"/>
      <c r="E1" s="108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10"/>
      <c r="AC1" s="98" t="s">
        <v>86</v>
      </c>
      <c r="AE1" s="24"/>
    </row>
    <row r="2" spans="1:31" s="45" customFormat="1" x14ac:dyDescent="0.25">
      <c r="A2" s="119"/>
      <c r="B2" s="105"/>
      <c r="C2" s="111" t="s">
        <v>20</v>
      </c>
      <c r="D2" s="112"/>
      <c r="E2" s="112"/>
      <c r="F2" s="113"/>
      <c r="G2" s="114" t="s">
        <v>19</v>
      </c>
      <c r="H2" s="112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3"/>
      <c r="U2" s="114" t="s">
        <v>18</v>
      </c>
      <c r="V2" s="112"/>
      <c r="W2" s="115"/>
      <c r="X2" s="115"/>
      <c r="Y2" s="115"/>
      <c r="Z2" s="115"/>
      <c r="AA2" s="116" t="s">
        <v>17</v>
      </c>
      <c r="AB2" s="117"/>
      <c r="AC2" s="99"/>
      <c r="AE2" s="46"/>
    </row>
    <row r="3" spans="1:31" ht="75.75" thickBot="1" x14ac:dyDescent="0.3">
      <c r="A3" s="120"/>
      <c r="B3" s="106"/>
      <c r="C3" s="5" t="s">
        <v>5</v>
      </c>
      <c r="D3" s="34" t="s">
        <v>85</v>
      </c>
      <c r="E3" s="6" t="s">
        <v>6</v>
      </c>
      <c r="F3" s="33" t="s">
        <v>85</v>
      </c>
      <c r="G3" s="6" t="s">
        <v>7</v>
      </c>
      <c r="H3" s="33" t="s">
        <v>85</v>
      </c>
      <c r="I3" s="6" t="s">
        <v>8</v>
      </c>
      <c r="J3" s="33" t="s">
        <v>85</v>
      </c>
      <c r="K3" s="6" t="s">
        <v>9</v>
      </c>
      <c r="L3" s="33" t="s">
        <v>85</v>
      </c>
      <c r="M3" s="6" t="s">
        <v>10</v>
      </c>
      <c r="N3" s="33" t="s">
        <v>85</v>
      </c>
      <c r="O3" s="6" t="s">
        <v>11</v>
      </c>
      <c r="P3" s="33" t="s">
        <v>85</v>
      </c>
      <c r="Q3" s="6" t="s">
        <v>128</v>
      </c>
      <c r="R3" s="33" t="s">
        <v>85</v>
      </c>
      <c r="S3" s="6" t="s">
        <v>12</v>
      </c>
      <c r="T3" s="33" t="s">
        <v>85</v>
      </c>
      <c r="U3" s="6" t="s">
        <v>13</v>
      </c>
      <c r="V3" s="33" t="s">
        <v>85</v>
      </c>
      <c r="W3" s="6" t="s">
        <v>14</v>
      </c>
      <c r="X3" s="33" t="s">
        <v>85</v>
      </c>
      <c r="Y3" s="6" t="s">
        <v>15</v>
      </c>
      <c r="Z3" s="32" t="s">
        <v>85</v>
      </c>
      <c r="AA3" s="29" t="s">
        <v>16</v>
      </c>
      <c r="AB3" s="30" t="s">
        <v>85</v>
      </c>
      <c r="AC3" s="100"/>
      <c r="AE3" s="44" t="s">
        <v>87</v>
      </c>
    </row>
    <row r="4" spans="1:31" ht="90" x14ac:dyDescent="0.25">
      <c r="A4" s="123" t="s">
        <v>105</v>
      </c>
      <c r="B4" s="2" t="s">
        <v>114</v>
      </c>
      <c r="C4" s="13" t="s">
        <v>24</v>
      </c>
      <c r="D4" s="36"/>
      <c r="E4" s="14" t="s">
        <v>30</v>
      </c>
      <c r="F4" s="36"/>
      <c r="G4" s="14" t="s">
        <v>88</v>
      </c>
      <c r="H4" s="36"/>
      <c r="I4" s="14" t="s">
        <v>123</v>
      </c>
      <c r="J4" s="36"/>
      <c r="K4" s="14" t="s">
        <v>43</v>
      </c>
      <c r="L4" s="36"/>
      <c r="M4" s="14" t="s">
        <v>48</v>
      </c>
      <c r="N4" s="36"/>
      <c r="O4" s="14" t="s">
        <v>54</v>
      </c>
      <c r="P4" s="36"/>
      <c r="Q4" s="14" t="s">
        <v>128</v>
      </c>
      <c r="R4" s="36"/>
      <c r="S4" s="3" t="s">
        <v>60</v>
      </c>
      <c r="T4" s="39"/>
      <c r="U4" s="14" t="s">
        <v>63</v>
      </c>
      <c r="V4" s="39"/>
      <c r="W4" s="3" t="s">
        <v>97</v>
      </c>
      <c r="X4" s="39">
        <f>VLOOKUP(W4,'Project Ranking Criteria'!$V$4:$AA$8,2,FALSE)</f>
        <v>1</v>
      </c>
      <c r="Y4" s="14" t="s">
        <v>71</v>
      </c>
      <c r="Z4" s="39">
        <f>VLOOKUP(Y4,'Project Ranking Criteria'!$X$4:$AA$8,2,FALSE)</f>
        <v>1</v>
      </c>
      <c r="AA4" s="3" t="s">
        <v>74</v>
      </c>
      <c r="AB4" s="42"/>
      <c r="AC4" s="48" t="s">
        <v>115</v>
      </c>
      <c r="AE4" s="24" t="s">
        <v>129</v>
      </c>
    </row>
    <row r="5" spans="1:31" ht="90" x14ac:dyDescent="0.25">
      <c r="A5" s="124"/>
      <c r="B5" s="4" t="s">
        <v>89</v>
      </c>
      <c r="C5" s="58" t="s">
        <v>22</v>
      </c>
      <c r="D5" s="59">
        <f>VLOOKUP(C5,'Project Ranking Criteria'!$B$4:'Project Ranking Criteria'!$AA$8,2,FALSE)</f>
        <v>5</v>
      </c>
      <c r="E5" s="60" t="s">
        <v>27</v>
      </c>
      <c r="F5" s="59">
        <f>VLOOKUP(E5,'Project Ranking Criteria'!$D$4:$AA$8,2,FALSE)</f>
        <v>5</v>
      </c>
      <c r="G5" s="60" t="s">
        <v>36</v>
      </c>
      <c r="H5" s="59">
        <f>VLOOKUP(G5,'Project Ranking Criteria'!$F$4:$AA$8,2,FALSE)</f>
        <v>20</v>
      </c>
      <c r="I5" s="17" t="s">
        <v>39</v>
      </c>
      <c r="J5" s="59">
        <f>VLOOKUP(I5,'Project Ranking Criteria'!$H$4:$AA$8,2,FALSE)</f>
        <v>5</v>
      </c>
      <c r="K5" s="17" t="s">
        <v>44</v>
      </c>
      <c r="L5" s="59">
        <f>VLOOKUP(K5,'Project Ranking Criteria'!$J$4:$AA$8,2,FALSE)</f>
        <v>4</v>
      </c>
      <c r="M5" s="60" t="s">
        <v>48</v>
      </c>
      <c r="N5" s="59">
        <f>VLOOKUP(M5,'Project Ranking Criteria'!$L$4:$AA$8,2,FALSE)</f>
        <v>5</v>
      </c>
      <c r="O5" s="60" t="s">
        <v>54</v>
      </c>
      <c r="P5" s="61">
        <f>VLOOKUP(O5,'Project Ranking Criteria'!$N$4:$AA$8,2,FALSE)</f>
        <v>5</v>
      </c>
      <c r="Q5" s="60" t="s">
        <v>57</v>
      </c>
      <c r="R5" s="61">
        <f>VLOOKUP(Q5,'Project Ranking Criteria'!$P$4:$AA$8,2,FALSE)</f>
        <v>5</v>
      </c>
      <c r="S5" s="60" t="s">
        <v>60</v>
      </c>
      <c r="T5" s="59">
        <f>VLOOKUP(S5,'Project Ranking Criteria'!$R$4:$AA$8,2,FALSE)</f>
        <v>5</v>
      </c>
      <c r="U5" s="62" t="s">
        <v>77</v>
      </c>
      <c r="V5" s="61"/>
      <c r="W5" s="62" t="s">
        <v>77</v>
      </c>
      <c r="X5" s="61"/>
      <c r="Y5" s="62" t="s">
        <v>77</v>
      </c>
      <c r="Z5" s="39"/>
      <c r="AA5" s="60" t="s">
        <v>73</v>
      </c>
      <c r="AB5" s="63">
        <f>VLOOKUP(AA5,'Project Ranking Criteria'!$Z$4:$AA$8,2,FALSE)</f>
        <v>1</v>
      </c>
      <c r="AC5" s="64" t="s">
        <v>116</v>
      </c>
      <c r="AE5" s="24" t="s">
        <v>90</v>
      </c>
    </row>
    <row r="6" spans="1:31" ht="90.75" thickBot="1" x14ac:dyDescent="0.3">
      <c r="A6" s="124"/>
      <c r="B6" s="70" t="s">
        <v>92</v>
      </c>
      <c r="C6" s="58" t="s">
        <v>22</v>
      </c>
      <c r="D6" s="59">
        <f>VLOOKUP(C6,'Project Ranking Criteria'!$B$4:'Project Ranking Criteria'!$AA$8,2,FALSE)</f>
        <v>5</v>
      </c>
      <c r="E6" s="60" t="s">
        <v>27</v>
      </c>
      <c r="F6" s="59">
        <f>VLOOKUP(E6,'Project Ranking Criteria'!$D$4:$AA$8,2,FALSE)</f>
        <v>5</v>
      </c>
      <c r="G6" s="60" t="s">
        <v>36</v>
      </c>
      <c r="H6" s="59">
        <f>VLOOKUP(G6,'Project Ranking Criteria'!$F$4:$AA$8,2,FALSE)</f>
        <v>20</v>
      </c>
      <c r="I6" s="17" t="s">
        <v>39</v>
      </c>
      <c r="J6" s="59">
        <f>VLOOKUP(I6,'Project Ranking Criteria'!$H$4:$AA$8,2,FALSE)</f>
        <v>5</v>
      </c>
      <c r="K6" s="17" t="s">
        <v>44</v>
      </c>
      <c r="L6" s="59">
        <f>VLOOKUP(K6,'Project Ranking Criteria'!$J$4:$AA$8,2,FALSE)</f>
        <v>4</v>
      </c>
      <c r="M6" s="60" t="s">
        <v>48</v>
      </c>
      <c r="N6" s="59">
        <f>VLOOKUP(M6,'Project Ranking Criteria'!$L$4:$AA$8,2,FALSE)</f>
        <v>5</v>
      </c>
      <c r="O6" s="60" t="s">
        <v>54</v>
      </c>
      <c r="P6" s="61">
        <f>VLOOKUP(O6,'Project Ranking Criteria'!$N$4:$AA$8,2,FALSE)</f>
        <v>5</v>
      </c>
      <c r="Q6" s="60" t="s">
        <v>57</v>
      </c>
      <c r="R6" s="61">
        <f>VLOOKUP(Q6,'Project Ranking Criteria'!$P$4:$AA$8,2,FALSE)</f>
        <v>5</v>
      </c>
      <c r="S6" s="60" t="s">
        <v>60</v>
      </c>
      <c r="T6" s="59">
        <f>VLOOKUP(S6,'Project Ranking Criteria'!$R$4:$AA$8,2,FALSE)</f>
        <v>5</v>
      </c>
      <c r="U6" s="62" t="s">
        <v>77</v>
      </c>
      <c r="V6" s="61"/>
      <c r="W6" s="62" t="s">
        <v>77</v>
      </c>
      <c r="X6" s="61"/>
      <c r="Y6" s="62" t="s">
        <v>77</v>
      </c>
      <c r="Z6" s="61"/>
      <c r="AA6" s="60" t="s">
        <v>73</v>
      </c>
      <c r="AB6" s="63">
        <f>VLOOKUP(AA6,'Project Ranking Criteria'!$Z$4:$AA$8,2,FALSE)</f>
        <v>1</v>
      </c>
      <c r="AC6" s="64" t="s">
        <v>116</v>
      </c>
      <c r="AE6" s="24" t="s">
        <v>91</v>
      </c>
    </row>
    <row r="7" spans="1:31" s="88" customFormat="1" ht="90" x14ac:dyDescent="0.25">
      <c r="A7" s="125" t="s">
        <v>112</v>
      </c>
      <c r="B7" s="82" t="s">
        <v>93</v>
      </c>
      <c r="C7" s="83" t="s">
        <v>22</v>
      </c>
      <c r="D7" s="35">
        <f>VLOOKUP(C7,'Project Ranking Criteria'!$B$4:'Project Ranking Criteria'!$AA$8,2,FALSE)</f>
        <v>5</v>
      </c>
      <c r="E7" s="67" t="s">
        <v>27</v>
      </c>
      <c r="F7" s="35">
        <f>VLOOKUP(E7,'Project Ranking Criteria'!$D$4:$AA$8,2,FALSE)</f>
        <v>5</v>
      </c>
      <c r="G7" s="67" t="s">
        <v>36</v>
      </c>
      <c r="H7" s="35">
        <f>VLOOKUP(G7,'Project Ranking Criteria'!$F$4:$AA$8,2,FALSE)</f>
        <v>20</v>
      </c>
      <c r="I7" s="21" t="s">
        <v>37</v>
      </c>
      <c r="J7" s="35">
        <f>VLOOKUP(I7,'Project Ranking Criteria'!$H$4:$AA$8,2,FALSE)</f>
        <v>1</v>
      </c>
      <c r="K7" s="21" t="s">
        <v>41</v>
      </c>
      <c r="L7" s="35">
        <f>VLOOKUP(K7,'Project Ranking Criteria'!$J$4:$AA$8,2,FALSE)</f>
        <v>1</v>
      </c>
      <c r="M7" s="67" t="s">
        <v>48</v>
      </c>
      <c r="N7" s="35">
        <f>VLOOKUP(M7,'Project Ranking Criteria'!$L$4:$AA$8,2,FALSE)</f>
        <v>5</v>
      </c>
      <c r="O7" s="67" t="s">
        <v>54</v>
      </c>
      <c r="P7" s="84">
        <f>VLOOKUP(O7,'Project Ranking Criteria'!$N$4:$AA$8,2,FALSE)</f>
        <v>5</v>
      </c>
      <c r="Q7" s="67" t="s">
        <v>57</v>
      </c>
      <c r="R7" s="84">
        <f>VLOOKUP(Q7,'Project Ranking Criteria'!$P$4:$AA$8,2,FALSE)</f>
        <v>5</v>
      </c>
      <c r="S7" s="21" t="s">
        <v>58</v>
      </c>
      <c r="T7" s="35">
        <f>VLOOKUP(S7,'Project Ranking Criteria'!$R$4:$AA$8,2,FALSE)</f>
        <v>1</v>
      </c>
      <c r="U7" s="85" t="s">
        <v>77</v>
      </c>
      <c r="V7" s="84"/>
      <c r="W7" s="85" t="s">
        <v>77</v>
      </c>
      <c r="X7" s="84"/>
      <c r="Y7" s="85" t="s">
        <v>77</v>
      </c>
      <c r="Z7" s="84"/>
      <c r="AA7" s="67" t="s">
        <v>73</v>
      </c>
      <c r="AB7" s="86">
        <f>VLOOKUP(AA7,'Project Ranking Criteria'!$Z$4:$AA$8,2,FALSE)</f>
        <v>1</v>
      </c>
      <c r="AC7" s="87" t="s">
        <v>116</v>
      </c>
      <c r="AE7" s="89" t="s">
        <v>130</v>
      </c>
    </row>
    <row r="8" spans="1:31" ht="90" x14ac:dyDescent="0.25">
      <c r="A8" s="126"/>
      <c r="B8" s="65" t="s">
        <v>131</v>
      </c>
      <c r="C8" s="23" t="s">
        <v>22</v>
      </c>
      <c r="D8" s="36">
        <f>VLOOKUP(C8,'Project Ranking Criteria'!$B$4:'Project Ranking Criteria'!$AA$8,2,FALSE)</f>
        <v>5</v>
      </c>
      <c r="E8" s="3" t="s">
        <v>27</v>
      </c>
      <c r="F8" s="36">
        <f>VLOOKUP(E8,'Project Ranking Criteria'!$D$4:$AA$8,2,FALSE)</f>
        <v>5</v>
      </c>
      <c r="G8" s="3" t="s">
        <v>36</v>
      </c>
      <c r="H8" s="36">
        <f>VLOOKUP(G8,'Project Ranking Criteria'!$F$4:$AA$8,2,FALSE)</f>
        <v>20</v>
      </c>
      <c r="I8" s="14" t="s">
        <v>37</v>
      </c>
      <c r="J8" s="36">
        <f>VLOOKUP(I8,'Project Ranking Criteria'!$H$4:$AA$8,2,FALSE)</f>
        <v>1</v>
      </c>
      <c r="K8" s="14" t="s">
        <v>41</v>
      </c>
      <c r="L8" s="36">
        <f>VLOOKUP(K8,'Project Ranking Criteria'!$J$4:$AA$8,2,FALSE)</f>
        <v>1</v>
      </c>
      <c r="M8" s="3" t="s">
        <v>48</v>
      </c>
      <c r="N8" s="36">
        <f>VLOOKUP(M8,'Project Ranking Criteria'!$L$4:$AA$8,2,FALSE)</f>
        <v>5</v>
      </c>
      <c r="O8" s="3" t="s">
        <v>54</v>
      </c>
      <c r="P8" s="39">
        <f>VLOOKUP(O8,'Project Ranking Criteria'!$N$4:$AA$8,2,FALSE)</f>
        <v>5</v>
      </c>
      <c r="Q8" s="3" t="s">
        <v>57</v>
      </c>
      <c r="R8" s="39">
        <f>VLOOKUP(Q8,'Project Ranking Criteria'!$P$4:$AA$8,2,FALSE)</f>
        <v>5</v>
      </c>
      <c r="S8" s="14" t="s">
        <v>58</v>
      </c>
      <c r="T8" s="36">
        <f>VLOOKUP(S8,'Project Ranking Criteria'!$R$4:$AA$8,2,FALSE)</f>
        <v>1</v>
      </c>
      <c r="U8" s="22" t="s">
        <v>77</v>
      </c>
      <c r="V8" s="39"/>
      <c r="W8" s="22" t="s">
        <v>77</v>
      </c>
      <c r="X8" s="39"/>
      <c r="Y8" s="22" t="s">
        <v>77</v>
      </c>
      <c r="Z8" s="39"/>
      <c r="AA8" s="3" t="s">
        <v>73</v>
      </c>
      <c r="AB8" s="42">
        <f>VLOOKUP(AA8,'Project Ranking Criteria'!$Z$4:$AA$8,2,FALSE)</f>
        <v>1</v>
      </c>
      <c r="AC8" s="66">
        <f t="shared" ref="AC8:AC11" si="0">D8+F8+H8+J8+L8+N8+P8+R8+T8+V8+X8+Z8+AB8</f>
        <v>49</v>
      </c>
      <c r="AE8" s="24" t="s">
        <v>127</v>
      </c>
    </row>
    <row r="9" spans="1:31" ht="90" x14ac:dyDescent="0.25">
      <c r="A9" s="126"/>
      <c r="B9" s="65" t="s">
        <v>94</v>
      </c>
      <c r="C9" s="23" t="s">
        <v>22</v>
      </c>
      <c r="D9" s="36">
        <f>VLOOKUP(C9,'Project Ranking Criteria'!$B$4:'Project Ranking Criteria'!$AA$8,2,FALSE)</f>
        <v>5</v>
      </c>
      <c r="E9" s="3" t="s">
        <v>27</v>
      </c>
      <c r="F9" s="36">
        <f>VLOOKUP(E9,'Project Ranking Criteria'!$D$4:$AA$8,2,FALSE)</f>
        <v>5</v>
      </c>
      <c r="G9" s="3" t="s">
        <v>36</v>
      </c>
      <c r="H9" s="36">
        <f>VLOOKUP(G9,'Project Ranking Criteria'!$F$4:$AA$8,2,FALSE)</f>
        <v>20</v>
      </c>
      <c r="I9" s="14" t="s">
        <v>37</v>
      </c>
      <c r="J9" s="36">
        <f>VLOOKUP(I9,'Project Ranking Criteria'!$H$4:$AA$8,2,FALSE)</f>
        <v>1</v>
      </c>
      <c r="K9" s="14" t="s">
        <v>41</v>
      </c>
      <c r="L9" s="36">
        <f>VLOOKUP(K9,'Project Ranking Criteria'!$J$4:$AA$8,2,FALSE)</f>
        <v>1</v>
      </c>
      <c r="M9" s="3" t="s">
        <v>48</v>
      </c>
      <c r="N9" s="36">
        <f>VLOOKUP(M9,'Project Ranking Criteria'!$L$4:$AA$8,2,FALSE)</f>
        <v>5</v>
      </c>
      <c r="O9" s="3" t="s">
        <v>54</v>
      </c>
      <c r="P9" s="39">
        <f>VLOOKUP(O9,'Project Ranking Criteria'!$N$4:$AA$8,2,FALSE)</f>
        <v>5</v>
      </c>
      <c r="Q9" s="3" t="s">
        <v>57</v>
      </c>
      <c r="R9" s="39">
        <f>VLOOKUP(Q9,'Project Ranking Criteria'!$P$4:$AA$8,2,FALSE)</f>
        <v>5</v>
      </c>
      <c r="S9" s="14" t="s">
        <v>58</v>
      </c>
      <c r="T9" s="36">
        <f>VLOOKUP(S9,'Project Ranking Criteria'!$R$4:$AA$8,2,FALSE)</f>
        <v>1</v>
      </c>
      <c r="U9" s="22" t="s">
        <v>77</v>
      </c>
      <c r="V9" s="39"/>
      <c r="W9" s="22" t="s">
        <v>77</v>
      </c>
      <c r="X9" s="39"/>
      <c r="Y9" s="22" t="s">
        <v>77</v>
      </c>
      <c r="Z9" s="39"/>
      <c r="AA9" s="3" t="s">
        <v>73</v>
      </c>
      <c r="AB9" s="42">
        <f>VLOOKUP(AA9,'Project Ranking Criteria'!$Z$4:$AA$8,2,FALSE)</f>
        <v>1</v>
      </c>
      <c r="AC9" s="66">
        <f t="shared" si="0"/>
        <v>49</v>
      </c>
      <c r="AE9" s="24" t="s">
        <v>127</v>
      </c>
    </row>
    <row r="10" spans="1:31" ht="90" x14ac:dyDescent="0.25">
      <c r="A10" s="126"/>
      <c r="B10" s="65" t="s">
        <v>95</v>
      </c>
      <c r="C10" s="23" t="s">
        <v>22</v>
      </c>
      <c r="D10" s="36">
        <f>VLOOKUP(C10,'Project Ranking Criteria'!$B$4:'Project Ranking Criteria'!$AA$8,2,FALSE)</f>
        <v>5</v>
      </c>
      <c r="E10" s="3" t="s">
        <v>27</v>
      </c>
      <c r="F10" s="36">
        <f>VLOOKUP(E10,'Project Ranking Criteria'!$D$4:$AA$8,2,FALSE)</f>
        <v>5</v>
      </c>
      <c r="G10" s="3" t="s">
        <v>36</v>
      </c>
      <c r="H10" s="36">
        <f>VLOOKUP(G10,'Project Ranking Criteria'!$F$4:$AA$8,2,FALSE)</f>
        <v>20</v>
      </c>
      <c r="I10" s="14" t="s">
        <v>37</v>
      </c>
      <c r="J10" s="36">
        <f>VLOOKUP(I10,'Project Ranking Criteria'!$H$4:$AA$8,2,FALSE)</f>
        <v>1</v>
      </c>
      <c r="K10" s="14" t="s">
        <v>41</v>
      </c>
      <c r="L10" s="36">
        <f>VLOOKUP(K10,'Project Ranking Criteria'!$J$4:$AA$8,2,FALSE)</f>
        <v>1</v>
      </c>
      <c r="M10" s="3" t="s">
        <v>48</v>
      </c>
      <c r="N10" s="36">
        <f>VLOOKUP(M10,'Project Ranking Criteria'!$L$4:$AA$8,2,FALSE)</f>
        <v>5</v>
      </c>
      <c r="O10" s="3" t="s">
        <v>54</v>
      </c>
      <c r="P10" s="39">
        <f>VLOOKUP(O10,'Project Ranking Criteria'!$N$4:$AA$8,2,FALSE)</f>
        <v>5</v>
      </c>
      <c r="Q10" s="3" t="s">
        <v>57</v>
      </c>
      <c r="R10" s="39">
        <f>VLOOKUP(Q10,'Project Ranking Criteria'!$P$4:$AA$8,2,FALSE)</f>
        <v>5</v>
      </c>
      <c r="S10" s="14" t="s">
        <v>58</v>
      </c>
      <c r="T10" s="36">
        <f>VLOOKUP(S10,'Project Ranking Criteria'!$R$4:$AA$8,2,FALSE)</f>
        <v>1</v>
      </c>
      <c r="U10" s="22" t="s">
        <v>77</v>
      </c>
      <c r="V10" s="39"/>
      <c r="W10" s="22" t="s">
        <v>77</v>
      </c>
      <c r="X10" s="39"/>
      <c r="Y10" s="22" t="s">
        <v>77</v>
      </c>
      <c r="Z10" s="39"/>
      <c r="AA10" s="3" t="s">
        <v>73</v>
      </c>
      <c r="AB10" s="42">
        <f>VLOOKUP(AA10,'Project Ranking Criteria'!$Z$4:$AA$8,2,FALSE)</f>
        <v>1</v>
      </c>
      <c r="AC10" s="66">
        <f t="shared" si="0"/>
        <v>49</v>
      </c>
      <c r="AE10" s="24" t="s">
        <v>127</v>
      </c>
    </row>
    <row r="11" spans="1:31" ht="90" x14ac:dyDescent="0.25">
      <c r="A11" s="126"/>
      <c r="B11" s="65" t="s">
        <v>96</v>
      </c>
      <c r="C11" s="23" t="s">
        <v>22</v>
      </c>
      <c r="D11" s="36">
        <f>VLOOKUP(C11,'Project Ranking Criteria'!$B$4:'Project Ranking Criteria'!$AA$8,2,FALSE)</f>
        <v>5</v>
      </c>
      <c r="E11" s="3" t="s">
        <v>27</v>
      </c>
      <c r="F11" s="36">
        <f>VLOOKUP(E11,'Project Ranking Criteria'!$D$4:$AA$8,2,FALSE)</f>
        <v>5</v>
      </c>
      <c r="G11" s="3" t="s">
        <v>36</v>
      </c>
      <c r="H11" s="36">
        <f>VLOOKUP(G11,'Project Ranking Criteria'!$F$4:$AA$8,2,FALSE)</f>
        <v>20</v>
      </c>
      <c r="I11" s="14" t="s">
        <v>37</v>
      </c>
      <c r="J11" s="36">
        <f>VLOOKUP(I11,'Project Ranking Criteria'!$H$4:$AA$8,2,FALSE)</f>
        <v>1</v>
      </c>
      <c r="K11" s="14" t="s">
        <v>41</v>
      </c>
      <c r="L11" s="36">
        <f>VLOOKUP(K11,'Project Ranking Criteria'!$J$4:$AA$8,2,FALSE)</f>
        <v>1</v>
      </c>
      <c r="M11" s="3" t="s">
        <v>48</v>
      </c>
      <c r="N11" s="36">
        <f>VLOOKUP(M11,'Project Ranking Criteria'!$L$4:$AA$8,2,FALSE)</f>
        <v>5</v>
      </c>
      <c r="O11" s="3" t="s">
        <v>54</v>
      </c>
      <c r="P11" s="39">
        <f>VLOOKUP(O11,'Project Ranking Criteria'!$N$4:$AA$8,2,FALSE)</f>
        <v>5</v>
      </c>
      <c r="Q11" s="3" t="s">
        <v>57</v>
      </c>
      <c r="R11" s="39">
        <f>VLOOKUP(Q11,'Project Ranking Criteria'!$P$4:$AA$8,2,FALSE)</f>
        <v>5</v>
      </c>
      <c r="S11" s="14" t="s">
        <v>58</v>
      </c>
      <c r="T11" s="36">
        <f>VLOOKUP(S11,'Project Ranking Criteria'!$R$4:$AA$8,2,FALSE)</f>
        <v>1</v>
      </c>
      <c r="U11" s="22" t="s">
        <v>77</v>
      </c>
      <c r="V11" s="39"/>
      <c r="W11" s="22" t="s">
        <v>77</v>
      </c>
      <c r="X11" s="39"/>
      <c r="Y11" s="22" t="s">
        <v>77</v>
      </c>
      <c r="Z11" s="39"/>
      <c r="AA11" s="3" t="s">
        <v>73</v>
      </c>
      <c r="AB11" s="42">
        <f>VLOOKUP(AA11,'Project Ranking Criteria'!$Z$4:$AA$8,2,FALSE)</f>
        <v>1</v>
      </c>
      <c r="AC11" s="66">
        <f t="shared" si="0"/>
        <v>49</v>
      </c>
      <c r="AE11" s="24" t="s">
        <v>127</v>
      </c>
    </row>
    <row r="12" spans="1:31" ht="90" x14ac:dyDescent="0.25">
      <c r="A12" s="126"/>
      <c r="B12" s="90" t="s">
        <v>110</v>
      </c>
      <c r="C12" s="23" t="s">
        <v>22</v>
      </c>
      <c r="D12" s="36">
        <f>VLOOKUP(C12,'Project Ranking Criteria'!$B$4:'Project Ranking Criteria'!$AA$8,2,FALSE)</f>
        <v>5</v>
      </c>
      <c r="E12" s="3" t="s">
        <v>27</v>
      </c>
      <c r="F12" s="36">
        <f>VLOOKUP(E12,'Project Ranking Criteria'!$D$4:$AA$8,2,FALSE)</f>
        <v>5</v>
      </c>
      <c r="G12" s="3" t="s">
        <v>36</v>
      </c>
      <c r="H12" s="36">
        <f>VLOOKUP(G12,'Project Ranking Criteria'!$F$4:$AA$8,2,FALSE)</f>
        <v>20</v>
      </c>
      <c r="I12" s="14" t="s">
        <v>39</v>
      </c>
      <c r="J12" s="36">
        <f>VLOOKUP(I12,'Project Ranking Criteria'!$H$4:$AA$8,2,FALSE)</f>
        <v>5</v>
      </c>
      <c r="K12" s="14" t="s">
        <v>44</v>
      </c>
      <c r="L12" s="36">
        <f>VLOOKUP(K12,'Project Ranking Criteria'!$J$4:$AA$8,2,FALSE)</f>
        <v>4</v>
      </c>
      <c r="M12" s="3" t="s">
        <v>48</v>
      </c>
      <c r="N12" s="36">
        <f>VLOOKUP(M12,'Project Ranking Criteria'!$L$4:$AA$8,2,FALSE)</f>
        <v>5</v>
      </c>
      <c r="O12" s="3" t="s">
        <v>54</v>
      </c>
      <c r="P12" s="39">
        <f>VLOOKUP(O12,'Project Ranking Criteria'!$N$4:$AA$8,2,FALSE)</f>
        <v>5</v>
      </c>
      <c r="Q12" s="3" t="s">
        <v>57</v>
      </c>
      <c r="R12" s="39">
        <f>VLOOKUP(Q12,'Project Ranking Criteria'!$P$4:$AA$8,2,FALSE)</f>
        <v>5</v>
      </c>
      <c r="S12" s="3" t="s">
        <v>60</v>
      </c>
      <c r="T12" s="36">
        <f>VLOOKUP(S12,'Project Ranking Criteria'!$R$4:$AA$8,2,FALSE)</f>
        <v>5</v>
      </c>
      <c r="U12" s="22" t="s">
        <v>77</v>
      </c>
      <c r="V12" s="39"/>
      <c r="W12" s="22" t="s">
        <v>77</v>
      </c>
      <c r="X12" s="39"/>
      <c r="Y12" s="22" t="s">
        <v>77</v>
      </c>
      <c r="Z12" s="39"/>
      <c r="AA12" s="3" t="s">
        <v>73</v>
      </c>
      <c r="AB12" s="42">
        <f>VLOOKUP(AA12,'Project Ranking Criteria'!$Z$4:$AA$8,2,FALSE)</f>
        <v>1</v>
      </c>
      <c r="AC12" s="64" t="s">
        <v>116</v>
      </c>
      <c r="AE12" s="24" t="s">
        <v>111</v>
      </c>
    </row>
    <row r="13" spans="1:31" ht="90.75" thickBot="1" x14ac:dyDescent="0.3">
      <c r="A13" s="127"/>
      <c r="B13" s="91" t="s">
        <v>109</v>
      </c>
      <c r="C13" s="26" t="s">
        <v>22</v>
      </c>
      <c r="D13" s="37">
        <f>VLOOKUP(C13,'Project Ranking Criteria'!$B$4:'Project Ranking Criteria'!$AA$8,2,FALSE)</f>
        <v>5</v>
      </c>
      <c r="E13" s="27" t="s">
        <v>27</v>
      </c>
      <c r="F13" s="37">
        <f>VLOOKUP(E13,'Project Ranking Criteria'!$D$4:$AA$8,2,FALSE)</f>
        <v>5</v>
      </c>
      <c r="G13" s="27" t="s">
        <v>36</v>
      </c>
      <c r="H13" s="37">
        <f>VLOOKUP(G13,'Project Ranking Criteria'!$F$4:$AA$8,2,FALSE)</f>
        <v>20</v>
      </c>
      <c r="I13" s="16" t="s">
        <v>39</v>
      </c>
      <c r="J13" s="37">
        <f>VLOOKUP(I13,'Project Ranking Criteria'!$H$4:$AA$8,2,FALSE)</f>
        <v>5</v>
      </c>
      <c r="K13" s="16" t="s">
        <v>44</v>
      </c>
      <c r="L13" s="37">
        <f>VLOOKUP(K13,'Project Ranking Criteria'!$J$4:$AA$8,2,FALSE)</f>
        <v>4</v>
      </c>
      <c r="M13" s="27" t="s">
        <v>48</v>
      </c>
      <c r="N13" s="37">
        <f>VLOOKUP(M13,'Project Ranking Criteria'!$L$4:$AA$8,2,FALSE)</f>
        <v>5</v>
      </c>
      <c r="O13" s="27" t="s">
        <v>54</v>
      </c>
      <c r="P13" s="40">
        <f>VLOOKUP(O13,'Project Ranking Criteria'!$N$4:$AA$8,2,FALSE)</f>
        <v>5</v>
      </c>
      <c r="Q13" s="27" t="s">
        <v>57</v>
      </c>
      <c r="R13" s="40">
        <f>VLOOKUP(Q13,'Project Ranking Criteria'!$P$4:$AA$8,2,FALSE)</f>
        <v>5</v>
      </c>
      <c r="S13" s="27" t="s">
        <v>60</v>
      </c>
      <c r="T13" s="37">
        <f>VLOOKUP(S13,'Project Ranking Criteria'!$R$4:$AA$8,2,FALSE)</f>
        <v>5</v>
      </c>
      <c r="U13" s="25" t="s">
        <v>77</v>
      </c>
      <c r="V13" s="40"/>
      <c r="W13" s="25" t="s">
        <v>77</v>
      </c>
      <c r="X13" s="40"/>
      <c r="Y13" s="25" t="s">
        <v>77</v>
      </c>
      <c r="Z13" s="40"/>
      <c r="AA13" s="27" t="s">
        <v>73</v>
      </c>
      <c r="AB13" s="43">
        <f>VLOOKUP(AA13,'Project Ranking Criteria'!$Z$4:$AA$8,2,FALSE)</f>
        <v>1</v>
      </c>
      <c r="AC13" s="57" t="s">
        <v>116</v>
      </c>
      <c r="AE13" s="24" t="s">
        <v>91</v>
      </c>
    </row>
    <row r="14" spans="1:31" ht="90" x14ac:dyDescent="0.25">
      <c r="A14" s="121" t="s">
        <v>120</v>
      </c>
      <c r="B14" s="92" t="s">
        <v>117</v>
      </c>
      <c r="C14" s="67" t="s">
        <v>22</v>
      </c>
      <c r="D14" s="35">
        <f>VLOOKUP(C14,'Project Ranking Criteria'!$B$4:'Project Ranking Criteria'!$AA$8,2,FALSE)</f>
        <v>5</v>
      </c>
      <c r="E14" s="67" t="s">
        <v>27</v>
      </c>
      <c r="F14" s="35">
        <f>VLOOKUP(E14,'Project Ranking Criteria'!$D$4:$AA$8,2,FALSE)</f>
        <v>5</v>
      </c>
      <c r="G14" s="21" t="s">
        <v>33</v>
      </c>
      <c r="H14" s="35">
        <f>VLOOKUP(G14,'Project Ranking Criteria'!$F$4:$AA$8,2,FALSE)</f>
        <v>5</v>
      </c>
      <c r="I14" s="21" t="s">
        <v>37</v>
      </c>
      <c r="J14" s="35">
        <f>VLOOKUP(I14,'Project Ranking Criteria'!$H$4:$AA$8,2,FALSE)</f>
        <v>1</v>
      </c>
      <c r="K14" s="21" t="s">
        <v>41</v>
      </c>
      <c r="L14" s="35">
        <f>VLOOKUP(K14,'Project Ranking Criteria'!$J$4:$AA$8,2,FALSE)</f>
        <v>1</v>
      </c>
      <c r="M14" s="67" t="s">
        <v>48</v>
      </c>
      <c r="N14" s="35">
        <f>VLOOKUP(M14,'Project Ranking Criteria'!$L$4:$AA$8,2,FALSE)</f>
        <v>5</v>
      </c>
      <c r="O14" s="21" t="s">
        <v>50</v>
      </c>
      <c r="P14" s="84">
        <f>VLOOKUP(O14,'Project Ranking Criteria'!$N$4:$AA$8,2,FALSE)</f>
        <v>1</v>
      </c>
      <c r="Q14" s="67" t="s">
        <v>57</v>
      </c>
      <c r="R14" s="84">
        <f>VLOOKUP(Q14,'Project Ranking Criteria'!$P$4:$AA$8,2,FALSE)</f>
        <v>5</v>
      </c>
      <c r="S14" s="21" t="s">
        <v>58</v>
      </c>
      <c r="T14" s="35">
        <f>VLOOKUP(S14,'Project Ranking Criteria'!$R$4:$AA$8,2,FALSE)</f>
        <v>1</v>
      </c>
      <c r="U14" s="85" t="s">
        <v>77</v>
      </c>
      <c r="V14" s="84"/>
      <c r="W14" s="85" t="s">
        <v>77</v>
      </c>
      <c r="X14" s="84"/>
      <c r="Y14" s="85" t="s">
        <v>77</v>
      </c>
      <c r="Z14" s="84"/>
      <c r="AA14" s="67" t="s">
        <v>73</v>
      </c>
      <c r="AB14" s="84">
        <f>VLOOKUP(AA14,'Project Ranking Criteria'!$Z$4:$AA$8,2,FALSE)</f>
        <v>1</v>
      </c>
      <c r="AC14" s="94">
        <f t="shared" ref="AC14:AC15" si="1">D14+F14+H14+J14+L14+N14+P14+R14+T14+V14+X14+Z14+AB14</f>
        <v>30</v>
      </c>
    </row>
    <row r="15" spans="1:31" ht="90.75" thickBot="1" x14ac:dyDescent="0.3">
      <c r="A15" s="122"/>
      <c r="B15" s="93" t="s">
        <v>118</v>
      </c>
      <c r="C15" s="27" t="s">
        <v>22</v>
      </c>
      <c r="D15" s="37">
        <f>VLOOKUP(C15,'Project Ranking Criteria'!$B$4:'Project Ranking Criteria'!$AA$8,2,FALSE)</f>
        <v>5</v>
      </c>
      <c r="E15" s="27" t="s">
        <v>27</v>
      </c>
      <c r="F15" s="37">
        <f>VLOOKUP(E15,'Project Ranking Criteria'!$D$4:$AA$8,2,FALSE)</f>
        <v>5</v>
      </c>
      <c r="G15" s="16" t="s">
        <v>33</v>
      </c>
      <c r="H15" s="37">
        <f>VLOOKUP(G15,'Project Ranking Criteria'!$F$4:$AA$8,2,FALSE)</f>
        <v>5</v>
      </c>
      <c r="I15" s="16" t="s">
        <v>37</v>
      </c>
      <c r="J15" s="37">
        <f>VLOOKUP(I15,'Project Ranking Criteria'!$H$4:$AA$8,2,FALSE)</f>
        <v>1</v>
      </c>
      <c r="K15" s="16" t="s">
        <v>41</v>
      </c>
      <c r="L15" s="37">
        <f>VLOOKUP(K15,'Project Ranking Criteria'!$J$4:$AA$8,2,FALSE)</f>
        <v>1</v>
      </c>
      <c r="M15" s="27" t="s">
        <v>48</v>
      </c>
      <c r="N15" s="37">
        <f>VLOOKUP(M15,'Project Ranking Criteria'!$L$4:$AA$8,2,FALSE)</f>
        <v>5</v>
      </c>
      <c r="O15" s="16" t="s">
        <v>50</v>
      </c>
      <c r="P15" s="40">
        <f>VLOOKUP(O15,'Project Ranking Criteria'!$N$4:$AA$8,2,FALSE)</f>
        <v>1</v>
      </c>
      <c r="Q15" s="27" t="s">
        <v>57</v>
      </c>
      <c r="R15" s="40">
        <f>VLOOKUP(Q15,'Project Ranking Criteria'!$P$4:$AA$8,2,FALSE)</f>
        <v>5</v>
      </c>
      <c r="S15" s="16" t="s">
        <v>58</v>
      </c>
      <c r="T15" s="37">
        <f>VLOOKUP(S15,'Project Ranking Criteria'!$R$4:$AA$8,2,FALSE)</f>
        <v>1</v>
      </c>
      <c r="U15" s="25" t="s">
        <v>77</v>
      </c>
      <c r="V15" s="40"/>
      <c r="W15" s="25" t="s">
        <v>77</v>
      </c>
      <c r="X15" s="40"/>
      <c r="Y15" s="25" t="s">
        <v>77</v>
      </c>
      <c r="Z15" s="40"/>
      <c r="AA15" s="27" t="s">
        <v>73</v>
      </c>
      <c r="AB15" s="40">
        <f>VLOOKUP(AA15,'Project Ranking Criteria'!$Z$4:$AA$8,2,FALSE)</f>
        <v>1</v>
      </c>
      <c r="AC15" s="95">
        <f t="shared" si="1"/>
        <v>30</v>
      </c>
    </row>
  </sheetData>
  <mergeCells count="11">
    <mergeCell ref="A14:A15"/>
    <mergeCell ref="AC1:AC3"/>
    <mergeCell ref="C2:F2"/>
    <mergeCell ref="G2:T2"/>
    <mergeCell ref="U2:Z2"/>
    <mergeCell ref="AA2:AB2"/>
    <mergeCell ref="A4:A6"/>
    <mergeCell ref="A7:A13"/>
    <mergeCell ref="A1:A3"/>
    <mergeCell ref="B1:B3"/>
    <mergeCell ref="C1:A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53288-90C6-4FBF-B80C-BE58FA424177}">
  <dimension ref="A1:AA8"/>
  <sheetViews>
    <sheetView zoomScale="120" zoomScaleNormal="120" zoomScaleSheetLayoutView="80" workbookViewId="0">
      <selection activeCell="H6" sqref="H6"/>
    </sheetView>
  </sheetViews>
  <sheetFormatPr defaultRowHeight="15" x14ac:dyDescent="0.25"/>
  <cols>
    <col min="1" max="1" width="10" customWidth="1"/>
    <col min="2" max="2" width="21.42578125" customWidth="1"/>
    <col min="3" max="3" width="3" bestFit="1" customWidth="1"/>
    <col min="4" max="4" width="19.28515625" customWidth="1"/>
    <col min="5" max="5" width="3" bestFit="1" customWidth="1"/>
    <col min="6" max="6" width="15.7109375" customWidth="1"/>
    <col min="7" max="7" width="3" bestFit="1" customWidth="1"/>
    <col min="8" max="8" width="12.85546875" customWidth="1"/>
    <col min="9" max="9" width="2" bestFit="1" customWidth="1"/>
    <col min="10" max="10" width="21.28515625" customWidth="1"/>
    <col min="11" max="11" width="2" bestFit="1" customWidth="1"/>
    <col min="12" max="12" width="12.28515625" customWidth="1"/>
    <col min="13" max="13" width="2" bestFit="1" customWidth="1"/>
    <col min="14" max="14" width="11.42578125" customWidth="1"/>
    <col min="15" max="15" width="2" bestFit="1" customWidth="1"/>
    <col min="16" max="16" width="15.42578125" customWidth="1"/>
    <col min="17" max="17" width="2" bestFit="1" customWidth="1"/>
    <col min="18" max="18" width="9.140625" customWidth="1"/>
    <col min="19" max="19" width="2" bestFit="1" customWidth="1"/>
    <col min="20" max="20" width="9.42578125" customWidth="1"/>
    <col min="21" max="21" width="3" bestFit="1" customWidth="1"/>
    <col min="22" max="22" width="12.28515625" customWidth="1"/>
    <col min="23" max="23" width="3" bestFit="1" customWidth="1"/>
    <col min="24" max="24" width="12.28515625" customWidth="1"/>
    <col min="25" max="25" width="3" bestFit="1" customWidth="1"/>
    <col min="26" max="26" width="12.28515625" customWidth="1"/>
    <col min="27" max="27" width="10.42578125" customWidth="1"/>
  </cols>
  <sheetData>
    <row r="1" spans="1:27" x14ac:dyDescent="0.25">
      <c r="A1" s="131" t="s">
        <v>21</v>
      </c>
      <c r="B1" s="128" t="s">
        <v>113</v>
      </c>
      <c r="C1" s="129"/>
      <c r="D1" s="129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</row>
    <row r="2" spans="1:27" ht="30" x14ac:dyDescent="0.25">
      <c r="A2" s="105"/>
      <c r="B2" s="111" t="s">
        <v>20</v>
      </c>
      <c r="C2" s="112"/>
      <c r="D2" s="112"/>
      <c r="E2" s="113"/>
      <c r="F2" s="114" t="s">
        <v>19</v>
      </c>
      <c r="G2" s="112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3"/>
      <c r="T2" s="114" t="s">
        <v>18</v>
      </c>
      <c r="U2" s="112"/>
      <c r="V2" s="115"/>
      <c r="W2" s="115"/>
      <c r="X2" s="115"/>
      <c r="Y2" s="115"/>
      <c r="Z2" s="19"/>
      <c r="AA2" s="7" t="s">
        <v>17</v>
      </c>
    </row>
    <row r="3" spans="1:27" ht="75.75" thickBot="1" x14ac:dyDescent="0.3">
      <c r="A3" s="106"/>
      <c r="B3" s="5" t="s">
        <v>5</v>
      </c>
      <c r="C3" s="8"/>
      <c r="D3" s="6" t="s">
        <v>6</v>
      </c>
      <c r="E3" s="6"/>
      <c r="F3" s="6" t="s">
        <v>7</v>
      </c>
      <c r="G3" s="6"/>
      <c r="H3" s="6" t="s">
        <v>8</v>
      </c>
      <c r="I3" s="6"/>
      <c r="J3" s="6" t="s">
        <v>9</v>
      </c>
      <c r="K3" s="6"/>
      <c r="L3" s="6" t="s">
        <v>10</v>
      </c>
      <c r="M3" s="6"/>
      <c r="N3" s="6" t="s">
        <v>11</v>
      </c>
      <c r="O3" s="6"/>
      <c r="P3" s="6" t="s">
        <v>128</v>
      </c>
      <c r="Q3" s="6"/>
      <c r="R3" s="6" t="s">
        <v>12</v>
      </c>
      <c r="S3" s="6"/>
      <c r="T3" s="6" t="s">
        <v>13</v>
      </c>
      <c r="U3" s="6"/>
      <c r="V3" s="6" t="s">
        <v>14</v>
      </c>
      <c r="W3" s="6"/>
      <c r="X3" s="6" t="s">
        <v>15</v>
      </c>
      <c r="Y3" s="6"/>
      <c r="Z3" s="6" t="s">
        <v>16</v>
      </c>
      <c r="AA3" s="6"/>
    </row>
    <row r="4" spans="1:27" s="10" customFormat="1" ht="90" x14ac:dyDescent="0.25">
      <c r="A4" s="9">
        <v>1</v>
      </c>
      <c r="B4" s="20" t="s">
        <v>22</v>
      </c>
      <c r="C4" s="21">
        <v>5</v>
      </c>
      <c r="D4" s="21" t="s">
        <v>27</v>
      </c>
      <c r="E4" s="21">
        <v>5</v>
      </c>
      <c r="F4" s="21" t="s">
        <v>32</v>
      </c>
      <c r="G4" s="21">
        <v>1</v>
      </c>
      <c r="H4" s="21" t="s">
        <v>37</v>
      </c>
      <c r="I4" s="21">
        <v>1</v>
      </c>
      <c r="J4" s="21" t="s">
        <v>41</v>
      </c>
      <c r="K4" s="21">
        <v>1</v>
      </c>
      <c r="L4" s="21" t="s">
        <v>46</v>
      </c>
      <c r="M4" s="21">
        <v>1</v>
      </c>
      <c r="N4" s="21" t="s">
        <v>50</v>
      </c>
      <c r="O4" s="21">
        <v>1</v>
      </c>
      <c r="P4" s="21" t="s">
        <v>55</v>
      </c>
      <c r="Q4" s="21">
        <v>1</v>
      </c>
      <c r="R4" s="21" t="s">
        <v>58</v>
      </c>
      <c r="S4" s="21">
        <v>1</v>
      </c>
      <c r="T4" s="21" t="s">
        <v>65</v>
      </c>
      <c r="U4" s="21">
        <v>1</v>
      </c>
      <c r="V4" s="21" t="s">
        <v>66</v>
      </c>
      <c r="W4" s="21">
        <v>1</v>
      </c>
      <c r="X4" s="21" t="s">
        <v>71</v>
      </c>
      <c r="Y4" s="17">
        <v>1</v>
      </c>
      <c r="Z4" s="17" t="s">
        <v>73</v>
      </c>
      <c r="AA4" s="17">
        <v>1</v>
      </c>
    </row>
    <row r="5" spans="1:27" s="10" customFormat="1" ht="75" x14ac:dyDescent="0.25">
      <c r="A5" s="11">
        <v>2</v>
      </c>
      <c r="B5" s="13" t="s">
        <v>24</v>
      </c>
      <c r="C5" s="14">
        <v>10</v>
      </c>
      <c r="D5" s="14" t="s">
        <v>28</v>
      </c>
      <c r="E5" s="14">
        <v>10</v>
      </c>
      <c r="F5" s="14" t="s">
        <v>33</v>
      </c>
      <c r="G5" s="14">
        <v>5</v>
      </c>
      <c r="H5" s="14" t="s">
        <v>38</v>
      </c>
      <c r="I5" s="14">
        <v>2</v>
      </c>
      <c r="J5" s="14" t="s">
        <v>42</v>
      </c>
      <c r="K5" s="14">
        <v>2</v>
      </c>
      <c r="L5" s="14"/>
      <c r="M5" s="14" t="s">
        <v>49</v>
      </c>
      <c r="N5" s="14" t="s">
        <v>51</v>
      </c>
      <c r="O5" s="14">
        <v>2</v>
      </c>
      <c r="P5" s="14"/>
      <c r="Q5" s="14" t="s">
        <v>49</v>
      </c>
      <c r="R5" s="14"/>
      <c r="S5" s="14" t="s">
        <v>49</v>
      </c>
      <c r="T5" s="14" t="s">
        <v>64</v>
      </c>
      <c r="U5" s="14">
        <v>5</v>
      </c>
      <c r="V5" s="14" t="s">
        <v>67</v>
      </c>
      <c r="W5" s="14">
        <v>4</v>
      </c>
      <c r="X5" s="18" t="s">
        <v>98</v>
      </c>
      <c r="Y5" s="14">
        <v>4</v>
      </c>
      <c r="Z5" s="14" t="s">
        <v>49</v>
      </c>
      <c r="AA5" s="14" t="s">
        <v>49</v>
      </c>
    </row>
    <row r="6" spans="1:27" s="10" customFormat="1" ht="75" x14ac:dyDescent="0.25">
      <c r="A6" s="11">
        <v>3</v>
      </c>
      <c r="B6" s="13" t="s">
        <v>25</v>
      </c>
      <c r="C6" s="14">
        <v>15</v>
      </c>
      <c r="D6" s="14" t="s">
        <v>29</v>
      </c>
      <c r="E6" s="14">
        <v>15</v>
      </c>
      <c r="F6" s="14" t="s">
        <v>34</v>
      </c>
      <c r="G6" s="14">
        <v>10</v>
      </c>
      <c r="H6" s="14" t="s">
        <v>123</v>
      </c>
      <c r="I6" s="14">
        <v>3</v>
      </c>
      <c r="J6" s="14" t="s">
        <v>43</v>
      </c>
      <c r="K6" s="14">
        <v>3</v>
      </c>
      <c r="L6" s="14" t="s">
        <v>47</v>
      </c>
      <c r="M6" s="14">
        <v>3</v>
      </c>
      <c r="N6" s="14" t="s">
        <v>52</v>
      </c>
      <c r="O6" s="14">
        <v>3</v>
      </c>
      <c r="P6" s="14" t="s">
        <v>56</v>
      </c>
      <c r="Q6" s="14">
        <v>3</v>
      </c>
      <c r="R6" s="14" t="s">
        <v>59</v>
      </c>
      <c r="S6" s="14">
        <v>3</v>
      </c>
      <c r="T6" s="14" t="s">
        <v>61</v>
      </c>
      <c r="U6" s="14">
        <v>10</v>
      </c>
      <c r="V6" s="14" t="s">
        <v>68</v>
      </c>
      <c r="W6" s="14">
        <v>8</v>
      </c>
      <c r="X6" s="14" t="s">
        <v>99</v>
      </c>
      <c r="Y6" s="14">
        <v>8</v>
      </c>
      <c r="Z6" s="14" t="s">
        <v>49</v>
      </c>
      <c r="AA6" s="14" t="s">
        <v>49</v>
      </c>
    </row>
    <row r="7" spans="1:27" s="10" customFormat="1" ht="45" x14ac:dyDescent="0.25">
      <c r="A7" s="12">
        <v>4</v>
      </c>
      <c r="B7" s="13" t="s">
        <v>26</v>
      </c>
      <c r="C7" s="14">
        <v>20</v>
      </c>
      <c r="D7" s="14" t="s">
        <v>30</v>
      </c>
      <c r="E7" s="14">
        <v>20</v>
      </c>
      <c r="F7" s="14" t="s">
        <v>35</v>
      </c>
      <c r="G7" s="14">
        <v>15</v>
      </c>
      <c r="H7" s="14" t="s">
        <v>40</v>
      </c>
      <c r="I7" s="14">
        <v>4</v>
      </c>
      <c r="J7" s="14" t="s">
        <v>44</v>
      </c>
      <c r="K7" s="14">
        <v>4</v>
      </c>
      <c r="L7" s="14"/>
      <c r="M7" s="14" t="s">
        <v>49</v>
      </c>
      <c r="N7" s="14" t="s">
        <v>53</v>
      </c>
      <c r="O7" s="14">
        <v>4</v>
      </c>
      <c r="P7" s="14"/>
      <c r="Q7" s="14" t="s">
        <v>49</v>
      </c>
      <c r="R7" s="14"/>
      <c r="S7" s="14" t="s">
        <v>49</v>
      </c>
      <c r="T7" s="14" t="s">
        <v>63</v>
      </c>
      <c r="U7" s="14">
        <v>15</v>
      </c>
      <c r="V7" s="14" t="s">
        <v>69</v>
      </c>
      <c r="W7" s="14">
        <v>12</v>
      </c>
      <c r="X7" s="18" t="s">
        <v>100</v>
      </c>
      <c r="Y7" s="14">
        <v>12</v>
      </c>
      <c r="Z7" s="14" t="s">
        <v>49</v>
      </c>
      <c r="AA7" s="14" t="s">
        <v>49</v>
      </c>
    </row>
    <row r="8" spans="1:27" s="10" customFormat="1" ht="105.75" thickBot="1" x14ac:dyDescent="0.3">
      <c r="A8" s="11">
        <v>5</v>
      </c>
      <c r="B8" s="15" t="s">
        <v>23</v>
      </c>
      <c r="C8" s="16">
        <v>25</v>
      </c>
      <c r="D8" s="16" t="s">
        <v>31</v>
      </c>
      <c r="E8" s="16">
        <v>25</v>
      </c>
      <c r="F8" s="16" t="s">
        <v>36</v>
      </c>
      <c r="G8" s="16">
        <v>20</v>
      </c>
      <c r="H8" s="16" t="s">
        <v>39</v>
      </c>
      <c r="I8" s="16">
        <v>5</v>
      </c>
      <c r="J8" s="16" t="s">
        <v>45</v>
      </c>
      <c r="K8" s="16">
        <v>5</v>
      </c>
      <c r="L8" s="16" t="s">
        <v>48</v>
      </c>
      <c r="M8" s="16">
        <v>5</v>
      </c>
      <c r="N8" s="16" t="s">
        <v>54</v>
      </c>
      <c r="O8" s="16">
        <v>5</v>
      </c>
      <c r="P8" s="16" t="s">
        <v>57</v>
      </c>
      <c r="Q8" s="16">
        <v>5</v>
      </c>
      <c r="R8" s="16" t="s">
        <v>60</v>
      </c>
      <c r="S8" s="16">
        <v>5</v>
      </c>
      <c r="T8" s="16" t="s">
        <v>62</v>
      </c>
      <c r="U8" s="16">
        <v>20</v>
      </c>
      <c r="V8" s="16" t="s">
        <v>70</v>
      </c>
      <c r="W8" s="16">
        <v>15</v>
      </c>
      <c r="X8" s="16" t="s">
        <v>72</v>
      </c>
      <c r="Y8" s="16">
        <v>15</v>
      </c>
      <c r="Z8" s="16" t="s">
        <v>74</v>
      </c>
      <c r="AA8" s="16">
        <v>5</v>
      </c>
    </row>
  </sheetData>
  <mergeCells count="5">
    <mergeCell ref="B1:AA1"/>
    <mergeCell ref="A1:A3"/>
    <mergeCell ref="T2:Y2"/>
    <mergeCell ref="F2:S2"/>
    <mergeCell ref="B2:E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Project Scoring Sheet</vt:lpstr>
      <vt:lpstr>Previously Submitted</vt:lpstr>
      <vt:lpstr>Project Ranking Criteria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Weinberger</dc:creator>
  <cp:lastModifiedBy>Loeb, Kim</cp:lastModifiedBy>
  <dcterms:created xsi:type="dcterms:W3CDTF">2023-10-23T16:59:49Z</dcterms:created>
  <dcterms:modified xsi:type="dcterms:W3CDTF">2023-10-27T17:55:37Z</dcterms:modified>
</cp:coreProperties>
</file>